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80" windowHeight="8070" activeTab="0"/>
  </bookViews>
  <sheets>
    <sheet name="P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<sst xmlns="http://schemas.openxmlformats.org/spreadsheetml/2006/main" count="28" uniqueCount="28">
  <si>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Informações gerenciais em Xo</t>
  </si>
  <si>
    <t>Rubrica</t>
  </si>
  <si>
    <t>Valor</t>
  </si>
  <si>
    <t>Observação</t>
  </si>
  <si>
    <t>Custo dos Produtos Fabricados</t>
  </si>
  <si>
    <t>25% custos fixos</t>
  </si>
  <si>
    <t>Unidades Produzidas</t>
  </si>
  <si>
    <t>Despesas Administrativas</t>
  </si>
  <si>
    <t>Imposto Circulação Mercadorias</t>
  </si>
  <si>
    <t>Imposto Produtos Industrializados</t>
  </si>
  <si>
    <t>Imposto de Renda</t>
  </si>
  <si>
    <t>Mark Up  previsto</t>
  </si>
  <si>
    <t>Incorridas</t>
  </si>
  <si>
    <t>Vendas</t>
  </si>
  <si>
    <t>resultado final</t>
  </si>
  <si>
    <t>preço de venda unitario</t>
  </si>
  <si>
    <t>Gastos variaveis</t>
  </si>
  <si>
    <t>Gastos fixos</t>
  </si>
  <si>
    <t>margem de contrinuição</t>
  </si>
  <si>
    <t>Impostos incidentes  IPI+ICMS+IR</t>
  </si>
  <si>
    <t>Ponto de Equilibrio</t>
  </si>
  <si>
    <t>gastos variaveis unitario</t>
  </si>
  <si>
    <t>margem contribuição unitaria</t>
  </si>
  <si>
    <t>ponto de equilibrio  unidades</t>
  </si>
  <si>
    <t>Exatidão</t>
  </si>
  <si>
    <t>vendas</t>
  </si>
  <si>
    <t>gastos variaveis</t>
  </si>
  <si>
    <t>gastos fixos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</si>
</sst>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vertical="top" wrapText="1"/>
    </xf>
    <xf numFmtId="4" fontId="37" fillId="0" borderId="13" xfId="0" applyNumberFormat="1" applyFont="1" applyBorder="1" applyAlignment="1">
      <alignment horizontal="right" vertical="top" wrapText="1"/>
    </xf>
    <xf numFmtId="0" fontId="37" fillId="0" borderId="13" xfId="0" applyFont="1" applyBorder="1" applyAlignment="1">
      <alignment vertical="top" wrapText="1"/>
    </xf>
    <xf numFmtId="0" fontId="37" fillId="0" borderId="13" xfId="0" applyFont="1" applyBorder="1" applyAlignment="1">
      <alignment horizontal="right" vertical="top" wrapText="1"/>
    </xf>
    <xf numFmtId="9" fontId="37" fillId="0" borderId="13" xfId="0" applyNumberFormat="1" applyFont="1" applyBorder="1" applyAlignment="1">
      <alignment vertical="top" wrapText="1"/>
    </xf>
    <xf numFmtId="3" fontId="37" fillId="0" borderId="13" xfId="0" applyNumberFormat="1" applyFont="1" applyBorder="1" applyAlignment="1">
      <alignment vertical="top" wrapText="1"/>
    </xf>
    <xf numFmtId="0" fontId="37" fillId="0" borderId="14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10" fontId="37" fillId="0" borderId="14" xfId="0" applyNumberFormat="1" applyFont="1" applyFill="1" applyBorder="1" applyAlignment="1">
      <alignment vertical="top" wrapText="1"/>
    </xf>
    <xf numFmtId="4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1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2" fontId="35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03675"/>
          <c:w val="0.6535"/>
          <c:h val="0.80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val>
            <c:numRef>
              <c:f>PT!$B$29:$B$31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5"/>
          <c:y val="0.32725"/>
          <c:w val="0.06775"/>
          <c:h val="0.327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32</xdr:row>
      <xdr:rowOff>123825</xdr:rowOff>
    </xdr:from>
    <xdr:to>
      <xdr:col>2</xdr:col>
      <xdr:colOff>790575</xdr:colOff>
      <xdr:row>43</xdr:row>
      <xdr:rowOff>180975</xdr:rowOff>
    </xdr:to>
    <xdr:graphicFrame>
      <xdr:nvGraphicFramePr>
        <xdr:cNvPr id="1" name="Gráfico 1"/>
        <xdr:cNvGraphicFramePr/>
      </xdr:nvGraphicFramePr>
      <xdr:xfrm>
        <a:off x="447675" y="7000875"/>
        <a:ext cx="41624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504825</xdr:colOff>
      <xdr:row>21</xdr:row>
      <xdr:rowOff>161925</xdr:rowOff>
    </xdr:from>
    <xdr:ext cx="466725" cy="1219200"/>
    <xdr:sp>
      <xdr:nvSpPr>
        <xdr:cNvPr id="2" name="CaixaDeTexto 2"/>
        <xdr:cNvSpPr txBox="1">
          <a:spLocks noChangeArrowheads="1"/>
        </xdr:cNvSpPr>
      </xdr:nvSpPr>
      <xdr:spPr>
        <a:xfrm rot="3729875">
          <a:off x="4324350" y="4848225"/>
          <a:ext cx="46672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Per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centagem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PE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comparada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 VT</a:t>
          </a:r>
        </a:p>
      </xdr:txBody>
    </xdr:sp>
    <xdr:clientData/>
  </xdr:oneCellAnchor>
  <xdr:oneCellAnchor>
    <xdr:from>
      <xdr:col>3</xdr:col>
      <xdr:colOff>228600</xdr:colOff>
      <xdr:row>5</xdr:row>
      <xdr:rowOff>295275</xdr:rowOff>
    </xdr:from>
    <xdr:ext cx="409575" cy="2514600"/>
    <xdr:sp>
      <xdr:nvSpPr>
        <xdr:cNvPr id="3" name="CaixaDeTexto 3"/>
        <xdr:cNvSpPr txBox="1">
          <a:spLocks noChangeArrowheads="1"/>
        </xdr:cNvSpPr>
      </xdr:nvSpPr>
      <xdr:spPr>
        <a:xfrm rot="5400000">
          <a:off x="4905375" y="1295400"/>
          <a:ext cx="409575" cy="2514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impostos </a:t>
          </a:r>
          <a:r>
            <a:rPr lang="en-US" cap="none" sz="11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por unidade vendida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"/>
  <sheetViews>
    <sheetView tabSelected="1" zoomScalePageLayoutView="0" workbookViewId="0" topLeftCell="A2">
      <selection activeCell="F7" sqref="F7"/>
    </sheetView>
  </sheetViews>
  <sheetFormatPr defaultColWidth="9.140625" defaultRowHeight="15"/>
  <cols>
    <col min="1" max="1" width="41.57421875" style="0" customWidth="1"/>
    <col min="2" max="2" width="15.7109375" style="0" customWidth="1"/>
    <col min="3" max="3" width="12.8515625" style="0" customWidth="1"/>
  </cols>
  <sheetData>
    <row r="3" ht="15.75">
      <c r="A3" s="1" t="s">
        <v>0</v>
      </c>
    </row>
    <row r="4" ht="16.5" thickBot="1">
      <c r="A4" s="1"/>
    </row>
    <row r="5" spans="1:3" ht="16.5" thickBot="1">
      <c r="A5" s="2" t="s">
        <v>1</v>
      </c>
      <c r="B5" s="3" t="s">
        <v>2</v>
      </c>
      <c r="C5" s="3" t="s">
        <v>3</v>
      </c>
    </row>
    <row r="6" spans="1:3" ht="48" thickBot="1">
      <c r="A6" s="4" t="s">
        <v>4</v>
      </c>
      <c r="B6" s="5">
        <v>920000</v>
      </c>
      <c r="C6" s="6" t="s">
        <v>5</v>
      </c>
    </row>
    <row r="7" spans="1:3" ht="16.5" thickBot="1">
      <c r="A7" s="4" t="s">
        <v>6</v>
      </c>
      <c r="B7" s="7"/>
      <c r="C7" s="9">
        <v>460000</v>
      </c>
    </row>
    <row r="8" spans="1:3" ht="16.5" thickBot="1">
      <c r="A8" s="4" t="s">
        <v>7</v>
      </c>
      <c r="B8" s="5">
        <v>145000</v>
      </c>
      <c r="C8" s="6" t="s">
        <v>12</v>
      </c>
    </row>
    <row r="9" spans="1:3" ht="16.5" thickBot="1">
      <c r="A9" s="4" t="s">
        <v>8</v>
      </c>
      <c r="B9" s="7"/>
      <c r="C9" s="8">
        <v>0.18</v>
      </c>
    </row>
    <row r="10" spans="1:3" ht="16.5" thickBot="1">
      <c r="A10" s="4" t="s">
        <v>9</v>
      </c>
      <c r="B10" s="7"/>
      <c r="C10" s="8">
        <v>0.1</v>
      </c>
    </row>
    <row r="11" spans="1:3" ht="16.5" thickBot="1">
      <c r="A11" s="4" t="s">
        <v>10</v>
      </c>
      <c r="B11" s="7"/>
      <c r="C11" s="8">
        <v>0.2</v>
      </c>
    </row>
    <row r="12" spans="1:3" ht="16.5" thickBot="1">
      <c r="A12" s="4" t="s">
        <v>11</v>
      </c>
      <c r="B12" s="7"/>
      <c r="C12" s="8">
        <v>0.05</v>
      </c>
    </row>
    <row r="14" spans="1:3" ht="15.75">
      <c r="A14" s="10" t="s">
        <v>13</v>
      </c>
      <c r="B14" s="11">
        <f>(B6+B8)/0.6575</f>
        <v>1619771.8631178709</v>
      </c>
      <c r="C14" s="12">
        <v>1</v>
      </c>
    </row>
    <row r="15" spans="1:3" ht="15.75">
      <c r="A15" s="10" t="s">
        <v>16</v>
      </c>
      <c r="B15" s="13">
        <f>690000</f>
        <v>690000</v>
      </c>
      <c r="C15" s="14">
        <f>(B15*C14/B14)</f>
        <v>0.4259859154929577</v>
      </c>
    </row>
    <row r="16" spans="1:4" ht="15.75">
      <c r="A16" s="10" t="s">
        <v>19</v>
      </c>
      <c r="B16" s="13">
        <f>B14*29.25%</f>
        <v>473783.2699619772</v>
      </c>
      <c r="C16" s="14">
        <f>(B16*C15/B15)</f>
        <v>0.2925</v>
      </c>
      <c r="D16" s="18">
        <f>B16/460000</f>
        <v>1.0299636303521245</v>
      </c>
    </row>
    <row r="17" spans="1:3" ht="15.75">
      <c r="A17" s="10" t="s">
        <v>18</v>
      </c>
      <c r="B17" s="13">
        <f>B14-B15-B16</f>
        <v>455988.5931558937</v>
      </c>
      <c r="C17" s="14">
        <f>(B17*C16/B16)</f>
        <v>0.28151408450704235</v>
      </c>
    </row>
    <row r="18" spans="1:3" ht="15.75">
      <c r="A18" s="10" t="s">
        <v>17</v>
      </c>
      <c r="B18" s="13">
        <f>230000+B8</f>
        <v>375000</v>
      </c>
      <c r="C18" s="14">
        <f>(B18*C17/B17)</f>
        <v>0.23151408450704225</v>
      </c>
    </row>
    <row r="19" spans="1:3" ht="15.75">
      <c r="A19" s="10" t="s">
        <v>14</v>
      </c>
      <c r="B19" s="13">
        <f>B17-B18</f>
        <v>80988.59315589367</v>
      </c>
      <c r="C19" s="14">
        <f>(B19*C18/B18)</f>
        <v>0.050000000000000086</v>
      </c>
    </row>
    <row r="21" ht="18.75" customHeight="1">
      <c r="A21" s="10" t="s">
        <v>20</v>
      </c>
    </row>
    <row r="22" spans="1:2" ht="15.75">
      <c r="A22" s="10" t="s">
        <v>15</v>
      </c>
      <c r="B22" s="15">
        <f>B14/C7</f>
        <v>3.5212431806910236</v>
      </c>
    </row>
    <row r="23" spans="1:2" ht="15.75">
      <c r="A23" s="10" t="s">
        <v>21</v>
      </c>
      <c r="B23" s="15">
        <f>(B15+B16)/460000</f>
        <v>2.5299636303521242</v>
      </c>
    </row>
    <row r="24" spans="1:2" ht="15.75">
      <c r="A24" s="10" t="s">
        <v>22</v>
      </c>
      <c r="B24" s="15">
        <f>B22-B23</f>
        <v>0.9912795503388994</v>
      </c>
    </row>
    <row r="25" spans="1:2" ht="15.75">
      <c r="A25" s="10"/>
      <c r="B25" s="15"/>
    </row>
    <row r="26" spans="1:2" ht="15.75">
      <c r="A26" s="10" t="s">
        <v>23</v>
      </c>
      <c r="B26" s="16">
        <f>B18/B24</f>
        <v>378298.93683552206</v>
      </c>
    </row>
    <row r="27" spans="1:2" ht="15.75">
      <c r="A27" s="10"/>
      <c r="B27" s="11"/>
    </row>
    <row r="28" spans="1:2" ht="15.75">
      <c r="A28" s="10" t="s">
        <v>24</v>
      </c>
      <c r="B28" s="15"/>
    </row>
    <row r="29" spans="1:3" ht="15.75">
      <c r="A29" s="10" t="s">
        <v>25</v>
      </c>
      <c r="B29" s="15">
        <f>B26*B22</f>
        <v>1332082.5515947463</v>
      </c>
      <c r="C29" s="17">
        <f>(B29/B14)*100</f>
        <v>82.23889931207002</v>
      </c>
    </row>
    <row r="30" spans="1:2" ht="15.75">
      <c r="A30" s="10" t="s">
        <v>26</v>
      </c>
      <c r="B30" s="15">
        <f>B26*B23</f>
        <v>957082.5515947463</v>
      </c>
    </row>
    <row r="31" spans="1:2" ht="15.75">
      <c r="A31" s="10" t="s">
        <v>27</v>
      </c>
      <c r="B31" s="15">
        <f>B18</f>
        <v>375000</v>
      </c>
    </row>
    <row r="32" spans="1:2" ht="15">
      <c r="A32" s="11"/>
      <c r="B32" s="15">
        <f>B29-B30-B31</f>
        <v>0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r:id="rId3"/>
  <headerFooter>
    <oddHeader>&amp;LADM VIRTUS&amp;RPAPEL DE TRABALHO</oddHeader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DSL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Arievaldo Alves de Lima</dc:creator>
  <cp:keywords/>
  <dc:description/>
  <cp:lastModifiedBy>Arievaldo Alves de Lima</cp:lastModifiedBy>
  <cp:lastPrinted>2009-11-28T15:43:13Z</cp:lastPrinted>
  <dcterms:created xsi:type="dcterms:W3CDTF">2009-11-26T18:44:00Z</dcterms:created>
  <dcterms:modified xsi:type="dcterms:W3CDTF">2009-11-28T15:43:57Z</dcterms:modified>
  <cp:category/>
  <cp:version/>
  <cp:contentType/>
  <cp:contentStatus/>
</cp:coreProperties>
</file>