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3"/>
  </bookViews>
  <sheets>
    <sheet name="Mestre" sheetId="1" r:id="rId1"/>
    <sheet name="Balancete" sheetId="2" r:id="rId2"/>
    <sheet name="DRE" sheetId="3" r:id="rId3"/>
    <sheet name="Balanço" sheetId="4" r:id="rId4"/>
  </sheets>
  <definedNames>
    <definedName name="_ftn1" localSheetId="0">'Mestre'!$A$23</definedName>
    <definedName name="_ftnref1" localSheetId="0">'Mestre'!$A$8</definedName>
    <definedName name="_ftnref2" localSheetId="0">'Mestre'!$A$9</definedName>
    <definedName name="_ftnref3" localSheetId="0">'Mestre'!$A$18</definedName>
    <definedName name="_xlnm.Print_Area" localSheetId="3">'Balanço'!$A$1:$F$33</definedName>
  </definedNames>
  <calcPr fullCalcOnLoad="1"/>
</workbook>
</file>

<file path=xl/comments2.xml><?xml version="1.0" encoding="utf-8"?>
<comments xmlns="http://schemas.openxmlformats.org/spreadsheetml/2006/main">
  <authors>
    <author>Arievaldo Alves de Lima</author>
    <author>Lima</author>
  </authors>
  <commentList>
    <comment ref="B22" authorId="0">
      <text>
        <r>
          <rPr>
            <sz val="8"/>
            <rFont val="Tahoma"/>
            <family val="2"/>
          </rPr>
          <t xml:space="preserve"> Ao reconciliar as demonstrações contábeis foi localizada a planilha de inventario no almoxarifado do material de uso e consumo no valor de 1.600,00.
</t>
        </r>
      </text>
    </comment>
    <comment ref="B33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As despesas de impostos ICMS em X0 estão com o  valor super avaliado = 1.600,00
</t>
        </r>
      </text>
    </comment>
    <comment ref="C32" authorId="1">
      <text>
        <r>
          <rPr>
            <sz val="8"/>
            <rFont val="Tahoma"/>
            <family val="0"/>
          </rPr>
          <t xml:space="preserve">Previdencia  =  18.336,00
ICMS            =  38.700,00
ISS               =    4.000,00
</t>
        </r>
      </text>
    </comment>
  </commentList>
</comments>
</file>

<file path=xl/sharedStrings.xml><?xml version="1.0" encoding="utf-8"?>
<sst xmlns="http://schemas.openxmlformats.org/spreadsheetml/2006/main" count="129" uniqueCount="106">
  <si>
    <t>Duplicata a Receber</t>
  </si>
  <si>
    <t>Caixa Geral</t>
  </si>
  <si>
    <t>Duplicata Descontada</t>
  </si>
  <si>
    <t>CONTAS</t>
  </si>
  <si>
    <t>DÉBITO</t>
  </si>
  <si>
    <t>CRÉDITO</t>
  </si>
  <si>
    <t>Marcadorias</t>
  </si>
  <si>
    <t>Fornecedores</t>
  </si>
  <si>
    <t>Impostos a Recolher</t>
  </si>
  <si>
    <t>Caixa</t>
  </si>
  <si>
    <t>Receita de Vendas</t>
  </si>
  <si>
    <t>Despesas Depreciação</t>
  </si>
  <si>
    <t>Depreciação Acumulada</t>
  </si>
  <si>
    <t>Receita de Serviços</t>
  </si>
  <si>
    <t>Terrenos</t>
  </si>
  <si>
    <t>Veiculos</t>
  </si>
  <si>
    <t>Receita Diferida</t>
  </si>
  <si>
    <t>Custo Diferido</t>
  </si>
  <si>
    <t>Custo Serviços</t>
  </si>
  <si>
    <t>Faturamento a entregar</t>
  </si>
  <si>
    <t>Outras obrigações</t>
  </si>
  <si>
    <t>Salários a Pagar</t>
  </si>
  <si>
    <t>Despesas Gerais</t>
  </si>
  <si>
    <t>Capital Social</t>
  </si>
  <si>
    <t>APURAÇÃO</t>
  </si>
  <si>
    <t>Despesa Financeira</t>
  </si>
  <si>
    <t>Empréstimos</t>
  </si>
  <si>
    <t>Provisão Deved Duvidosos</t>
  </si>
  <si>
    <t>ATIVO</t>
  </si>
  <si>
    <t>PASSIVO</t>
  </si>
  <si>
    <t>Impostos Serviços</t>
  </si>
  <si>
    <t>Lucro Bruto (LB)</t>
  </si>
  <si>
    <t>Despesas Operacionais</t>
  </si>
  <si>
    <t>Alugueis</t>
  </si>
  <si>
    <t xml:space="preserve">Depreciação </t>
  </si>
  <si>
    <t>Custo Vendas</t>
  </si>
  <si>
    <t>Impostos vendas</t>
  </si>
  <si>
    <t>Lucro antes do IR (LAIR)</t>
  </si>
  <si>
    <t>Lucro antes Destinação</t>
  </si>
  <si>
    <t>Lucro do Exercicio</t>
  </si>
  <si>
    <t>- Disponivel</t>
  </si>
  <si>
    <t>- Direitos</t>
  </si>
  <si>
    <t>- Estoque</t>
  </si>
  <si>
    <t>- Pagamentos Antecipados</t>
  </si>
  <si>
    <t>- Investimento</t>
  </si>
  <si>
    <t>- Imobilizado</t>
  </si>
  <si>
    <t>Reserva de Lucro</t>
  </si>
  <si>
    <t>Resultado do Exercício</t>
  </si>
  <si>
    <t>Patrimônio Líquido</t>
  </si>
  <si>
    <t>Mercadorias</t>
  </si>
  <si>
    <t>Custo das Mercadorias</t>
  </si>
  <si>
    <t>Despesas Aluguel</t>
  </si>
  <si>
    <t>Ordem de Pagamento</t>
  </si>
  <si>
    <t>Aplicações de Recursos</t>
  </si>
  <si>
    <t>Origens de Recursos</t>
  </si>
  <si>
    <t>Circulante</t>
  </si>
  <si>
    <t>Bancos c/ Movimento</t>
  </si>
  <si>
    <t>Despesas Financeiras</t>
  </si>
  <si>
    <t>Receitas Financeiras</t>
  </si>
  <si>
    <t>Provisão de Férias</t>
  </si>
  <si>
    <t>Provisâo 13º Salário</t>
  </si>
  <si>
    <t>Despesas Provisionadas</t>
  </si>
  <si>
    <t>Despesas Previdencia</t>
  </si>
  <si>
    <t>Despesas de Salários</t>
  </si>
  <si>
    <t>Custo Serviços Prestados</t>
  </si>
  <si>
    <t>chek-list</t>
  </si>
  <si>
    <t>Saláros</t>
  </si>
  <si>
    <t>Provisionadas</t>
  </si>
  <si>
    <t>Previdencia</t>
  </si>
  <si>
    <t>Gerais</t>
  </si>
  <si>
    <t>Provisão Imposto de Renda</t>
  </si>
  <si>
    <t xml:space="preserve">Provisão 13º Salário </t>
  </si>
  <si>
    <t>Provisão Férias</t>
  </si>
  <si>
    <t>Adiantamentos Salário</t>
  </si>
  <si>
    <t>Xo + X1</t>
  </si>
  <si>
    <t>Balancete de Verificação até X1</t>
  </si>
  <si>
    <t>Financeiras</t>
  </si>
  <si>
    <t>Adiant Salários</t>
  </si>
  <si>
    <t>- Intangivel</t>
  </si>
  <si>
    <t>Não Circulante</t>
  </si>
  <si>
    <t>Receita não realizada</t>
  </si>
  <si>
    <t>Custo não realizado</t>
  </si>
  <si>
    <t>''''</t>
  </si>
  <si>
    <t>Conta sintética</t>
  </si>
  <si>
    <t>Débito</t>
  </si>
  <si>
    <t>Crédito</t>
  </si>
  <si>
    <t>Compras mercadorias[1]</t>
  </si>
  <si>
    <t>Despesas de Salários[2]</t>
  </si>
  <si>
    <t>Depreciação Acumulada (veículos)</t>
  </si>
  <si>
    <t>Despesas de Impostos</t>
  </si>
  <si>
    <t>Despesas Financeiras Antecipadas</t>
  </si>
  <si>
    <t>Duplicatas a Receber</t>
  </si>
  <si>
    <t>Material de Uso e Consumo</t>
  </si>
  <si>
    <t>Receitas Serviços antecipados / liquida[3]</t>
  </si>
  <si>
    <t>Veículos</t>
  </si>
  <si>
    <t>total</t>
  </si>
  <si>
    <t>[1] O imposto sobre as mercadorias compradas não foi escriturado / ICMS = 18%. Quando do inventário, a conta de compras deverá ser transferida para conta de mercadorias em estoque a fim de que seja calculado o custo das mercadorias vendidas.</t>
  </si>
  <si>
    <r>
      <t>[2]</t>
    </r>
    <r>
      <rPr>
        <sz val="10"/>
        <rFont val="Calibri"/>
        <family val="2"/>
      </rPr>
      <t xml:space="preserve"> Os salários foram pagos sem a retenção da previdência social = 10%. Calcular, também, os encargos sociais e trabalhistas. Consultar livro de “Contabilidade Geral” ou no formato digital no endereço http://www.grupoempresarial.adm.br/contab_geral/prof_lima.htm </t>
    </r>
  </si>
  <si>
    <r>
      <t>[3]</t>
    </r>
    <r>
      <rPr>
        <sz val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A administração da empresa planeja sempre uma margem de lucro = 25% (receita antecipada menos custos estimados). Consultar o livro “Contabilidade Geral” ou no formato digital no endereço          http://www.grupoempresarial.adm.br/download/uploads/Receitas%20Antecipadas_M4_AR.pdf </t>
    </r>
  </si>
  <si>
    <t>Material Uso e Consumo</t>
  </si>
  <si>
    <t>Despesas Impostos  /  icms</t>
  </si>
  <si>
    <t>Despesas Impostos  /  iss</t>
  </si>
  <si>
    <t>Provisão IR  20%</t>
  </si>
  <si>
    <t>Para melhor analisar o balancete</t>
  </si>
  <si>
    <t>clicar em mostrar todos os comentarios</t>
  </si>
  <si>
    <t>DF Antecipada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</si>
</sst>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#"/>
    <numFmt numFmtId="173" formatCode="#,###.00"/>
    <numFmt numFmtId="174" formatCode="mmm/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R$&quot;#,##0_);\(&quot;R$&quot;#,##0\)"/>
    <numFmt numFmtId="180" formatCode="&quot;R$&quot;#,##0_);[Red]\(&quot;R$&quot;#,##0\)"/>
    <numFmt numFmtId="181" formatCode="&quot;R$&quot;#,##0.00_);\(&quot;R$&quot;#,##0.00\)"/>
    <numFmt numFmtId="182" formatCode="&quot;R$&quot;#,##0.00_);[Red]\(&quot;R$&quot;#,##0.00\)"/>
    <numFmt numFmtId="183" formatCode="_(&quot;R$&quot;* #,##0_);_(&quot;R$&quot;* \(#,##0\);_(&quot;R$&quot;* &quot;-&quot;_);_(@_)"/>
    <numFmt numFmtId="184" formatCode="_(&quot;R$&quot;* #,##0.00_);_(&quot;R$&quot;* \(#,##0.00\);_(&quot;R$&quot;* &quot;-&quot;??_);_(@_)"/>
    <numFmt numFmtId="185" formatCode="&quot;R$&quot;#,##0.00"/>
    <numFmt numFmtId="186" formatCode="00000"/>
    <numFmt numFmtId="187" formatCode="00000\-000"/>
    <numFmt numFmtId="188" formatCode="#,##0.000"/>
    <numFmt numFmtId="189" formatCode="#,##0.0"/>
  </numFmts>
  <fonts count="56"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Arial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0" applyNumberFormat="1" applyFont="1" applyFill="1" applyBorder="1" applyAlignment="1">
      <alignment horizontal="center"/>
      <protection/>
    </xf>
    <xf numFmtId="0" fontId="3" fillId="0" borderId="0" xfId="50" applyNumberFormat="1" applyFont="1" applyFill="1">
      <alignment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50" applyNumberFormat="1" applyFont="1" applyFill="1" applyAlignment="1">
      <alignment horizontal="center"/>
      <protection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3" fillId="0" borderId="0" xfId="50" applyNumberFormat="1" applyFont="1" applyFill="1" applyBorder="1">
      <alignment/>
      <protection/>
    </xf>
    <xf numFmtId="0" fontId="3" fillId="0" borderId="10" xfId="50" applyNumberFormat="1" applyFont="1" applyFill="1" applyBorder="1">
      <alignment/>
      <protection/>
    </xf>
    <xf numFmtId="0" fontId="4" fillId="0" borderId="10" xfId="50" applyNumberFormat="1" applyFont="1" applyFill="1" applyBorder="1">
      <alignment/>
      <protection/>
    </xf>
    <xf numFmtId="0" fontId="4" fillId="0" borderId="10" xfId="50" applyNumberFormat="1" applyFont="1" applyFill="1" applyBorder="1" applyAlignment="1">
      <alignment/>
      <protection/>
    </xf>
    <xf numFmtId="0" fontId="4" fillId="0" borderId="10" xfId="50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>
      <alignment/>
    </xf>
    <xf numFmtId="49" fontId="4" fillId="0" borderId="10" xfId="50" applyNumberFormat="1" applyFont="1" applyFill="1" applyBorder="1">
      <alignment/>
      <protection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9" fontId="5" fillId="0" borderId="10" xfId="50" applyNumberFormat="1" applyFont="1" applyFill="1" applyBorder="1">
      <alignment/>
      <protection/>
    </xf>
    <xf numFmtId="49" fontId="3" fillId="0" borderId="10" xfId="50" applyNumberFormat="1" applyFont="1" applyFill="1" applyBorder="1">
      <alignment/>
      <protection/>
    </xf>
    <xf numFmtId="49" fontId="3" fillId="0" borderId="10" xfId="50" applyNumberFormat="1" applyFont="1" applyFill="1" applyBorder="1" applyAlignment="1">
      <alignment/>
      <protection/>
    </xf>
    <xf numFmtId="49" fontId="4" fillId="0" borderId="10" xfId="50" applyNumberFormat="1" applyFont="1" applyFill="1" applyBorder="1" applyAlignment="1">
      <alignment/>
      <protection/>
    </xf>
    <xf numFmtId="4" fontId="3" fillId="0" borderId="10" xfId="50" applyNumberFormat="1" applyFont="1" applyFill="1" applyBorder="1" applyAlignment="1">
      <alignment/>
      <protection/>
    </xf>
    <xf numFmtId="4" fontId="4" fillId="0" borderId="10" xfId="50" applyNumberFormat="1" applyFont="1" applyFill="1" applyBorder="1" applyAlignment="1">
      <alignment/>
      <protection/>
    </xf>
    <xf numFmtId="49" fontId="5" fillId="0" borderId="10" xfId="50" applyNumberFormat="1" applyFont="1" applyFill="1" applyBorder="1" applyAlignment="1">
      <alignment/>
      <protection/>
    </xf>
    <xf numFmtId="49" fontId="5" fillId="0" borderId="10" xfId="0" applyNumberFormat="1" applyFont="1" applyBorder="1" applyAlignment="1">
      <alignment/>
    </xf>
    <xf numFmtId="4" fontId="4" fillId="0" borderId="10" xfId="47" applyNumberFormat="1" applyFont="1" applyFill="1" applyBorder="1" applyAlignment="1">
      <alignment/>
    </xf>
    <xf numFmtId="4" fontId="4" fillId="0" borderId="10" xfId="50" applyNumberFormat="1" applyFont="1" applyFill="1" applyBorder="1" applyAlignment="1">
      <alignment horizontal="center"/>
      <protection/>
    </xf>
    <xf numFmtId="4" fontId="5" fillId="0" borderId="0" xfId="47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4" fillId="0" borderId="0" xfId="47" applyNumberFormat="1" applyFont="1" applyFill="1" applyBorder="1" applyAlignment="1">
      <alignment/>
    </xf>
    <xf numFmtId="0" fontId="5" fillId="0" borderId="10" xfId="50" applyNumberFormat="1" applyFont="1" applyFill="1" applyBorder="1" applyAlignment="1">
      <alignment horizontal="center"/>
      <protection/>
    </xf>
    <xf numFmtId="4" fontId="5" fillId="0" borderId="10" xfId="47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" fillId="0" borderId="0" xfId="50" applyNumberFormat="1" applyFont="1" applyFill="1" quotePrefix="1">
      <alignment/>
      <protection/>
    </xf>
    <xf numFmtId="0" fontId="50" fillId="0" borderId="0" xfId="0" applyFont="1" applyAlignment="1">
      <alignment horizontal="left" inden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vertical="top" wrapText="1"/>
    </xf>
    <xf numFmtId="3" fontId="52" fillId="0" borderId="14" xfId="0" applyNumberFormat="1" applyFont="1" applyBorder="1" applyAlignment="1">
      <alignment horizontal="right" vertical="top" wrapText="1"/>
    </xf>
    <xf numFmtId="0" fontId="52" fillId="0" borderId="14" xfId="0" applyFont="1" applyBorder="1" applyAlignment="1">
      <alignment horizontal="right" vertical="top" wrapText="1"/>
    </xf>
    <xf numFmtId="0" fontId="1" fillId="0" borderId="13" xfId="44" applyFont="1" applyBorder="1" applyAlignment="1" applyProtection="1">
      <alignment vertical="top" wrapText="1"/>
      <protection/>
    </xf>
    <xf numFmtId="0" fontId="53" fillId="0" borderId="13" xfId="0" applyFont="1" applyBorder="1" applyAlignment="1">
      <alignment vertical="top" wrapText="1"/>
    </xf>
    <xf numFmtId="3" fontId="53" fillId="0" borderId="1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/>
    </xf>
    <xf numFmtId="0" fontId="1" fillId="0" borderId="0" xfId="44" applyFont="1" applyAlignment="1" applyProtection="1">
      <alignment horizontal="justify"/>
      <protection/>
    </xf>
    <xf numFmtId="0" fontId="0" fillId="0" borderId="0" xfId="0" applyFont="1" applyAlignment="1">
      <alignment/>
    </xf>
    <xf numFmtId="4" fontId="54" fillId="0" borderId="10" xfId="0" applyNumberFormat="1" applyFont="1" applyBorder="1" applyAlignment="1">
      <alignment/>
    </xf>
    <xf numFmtId="0" fontId="3" fillId="33" borderId="10" xfId="50" applyNumberFormat="1" applyFont="1" applyFill="1" applyBorder="1">
      <alignment/>
      <protection/>
    </xf>
    <xf numFmtId="4" fontId="3" fillId="33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4" fillId="35" borderId="10" xfId="47" applyNumberFormat="1" applyFont="1" applyFill="1" applyBorder="1" applyAlignment="1">
      <alignment/>
    </xf>
    <xf numFmtId="4" fontId="4" fillId="36" borderId="10" xfId="47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54" fillId="0" borderId="15" xfId="0" applyFont="1" applyBorder="1" applyAlignment="1">
      <alignment horizontal="justify"/>
    </xf>
    <xf numFmtId="0" fontId="54" fillId="0" borderId="13" xfId="0" applyFont="1" applyBorder="1" applyAlignment="1">
      <alignment horizontal="justify"/>
    </xf>
    <xf numFmtId="4" fontId="4" fillId="0" borderId="0" xfId="47" applyNumberFormat="1" applyFont="1" applyFill="1" applyBorder="1" applyAlignment="1">
      <alignment horizontal="center"/>
    </xf>
    <xf numFmtId="4" fontId="4" fillId="0" borderId="10" xfId="47" applyNumberFormat="1" applyFont="1" applyFill="1" applyBorder="1" applyAlignment="1">
      <alignment horizontal="center"/>
    </xf>
    <xf numFmtId="0" fontId="4" fillId="0" borderId="16" xfId="50" applyNumberFormat="1" applyFont="1" applyFill="1" applyBorder="1" applyAlignment="1">
      <alignment horizontal="center"/>
      <protection/>
    </xf>
    <xf numFmtId="0" fontId="4" fillId="0" borderId="17" xfId="50" applyNumberFormat="1" applyFont="1" applyFill="1" applyBorder="1" applyAlignment="1">
      <alignment horizontal="center"/>
      <protection/>
    </xf>
    <xf numFmtId="0" fontId="4" fillId="0" borderId="0" xfId="50" applyNumberFormat="1" applyFont="1" applyFill="1" applyBorder="1" applyAlignment="1">
      <alignment horizontal="center"/>
      <protection/>
    </xf>
    <xf numFmtId="0" fontId="4" fillId="0" borderId="18" xfId="50" applyNumberFormat="1" applyFont="1" applyFill="1" applyBorder="1" applyAlignment="1">
      <alignment horizontal="left"/>
      <protection/>
    </xf>
    <xf numFmtId="0" fontId="4" fillId="0" borderId="0" xfId="50" applyNumberFormat="1" applyFont="1" applyFill="1" applyBorder="1" applyAlignment="1">
      <alignment horizontal="left"/>
      <protection/>
    </xf>
    <xf numFmtId="49" fontId="4" fillId="35" borderId="10" xfId="50" applyNumberFormat="1" applyFont="1" applyFill="1" applyBorder="1" applyAlignment="1">
      <alignment horizontal="center"/>
      <protection/>
    </xf>
    <xf numFmtId="49" fontId="4" fillId="36" borderId="10" xfId="50" applyNumberFormat="1" applyFont="1" applyFill="1" applyBorder="1" applyAlignment="1">
      <alignment horizontal="center"/>
      <protection/>
    </xf>
    <xf numFmtId="0" fontId="4" fillId="0" borderId="19" xfId="50" applyNumberFormat="1" applyFont="1" applyFill="1" applyBorder="1" applyAlignment="1">
      <alignment horizontal="center"/>
      <protection/>
    </xf>
    <xf numFmtId="0" fontId="4" fillId="0" borderId="18" xfId="50" applyNumberFormat="1" applyFont="1" applyFill="1" applyBorder="1" applyAlignment="1">
      <alignment horizontal="center"/>
      <protection/>
    </xf>
    <xf numFmtId="0" fontId="4" fillId="0" borderId="20" xfId="50" applyNumberFormat="1" applyFont="1" applyFill="1" applyBorder="1" applyAlignment="1">
      <alignment horizontal="center"/>
      <protection/>
    </xf>
    <xf numFmtId="49" fontId="3" fillId="0" borderId="10" xfId="50" applyNumberFormat="1" applyFont="1" applyFill="1" applyBorder="1" applyAlignment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balancete model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38100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71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133350</xdr:rowOff>
    </xdr:from>
    <xdr:to>
      <xdr:col>2</xdr:col>
      <xdr:colOff>1200150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4781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3</xdr:col>
      <xdr:colOff>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3028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6</xdr:col>
      <xdr:colOff>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6753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2" TargetMode="External" /><Relationship Id="rId2" Type="http://schemas.openxmlformats.org/officeDocument/2006/relationships/hyperlink" Target="_ftn3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6"/>
  <sheetViews>
    <sheetView zoomScalePageLayoutView="0" workbookViewId="0" topLeftCell="A7">
      <selection activeCell="E23" sqref="E23"/>
    </sheetView>
  </sheetViews>
  <sheetFormatPr defaultColWidth="9.33203125" defaultRowHeight="12.75"/>
  <cols>
    <col min="1" max="1" width="42" style="0" customWidth="1"/>
    <col min="2" max="2" width="12.33203125" style="0" customWidth="1"/>
    <col min="3" max="3" width="14.5" style="0" customWidth="1"/>
  </cols>
  <sheetData>
    <row r="4" ht="16.5" thickBot="1">
      <c r="A4" s="35"/>
    </row>
    <row r="5" spans="1:3" ht="13.5" thickBot="1">
      <c r="A5" s="36" t="s">
        <v>83</v>
      </c>
      <c r="B5" s="37" t="s">
        <v>84</v>
      </c>
      <c r="C5" s="37" t="s">
        <v>85</v>
      </c>
    </row>
    <row r="6" spans="1:3" ht="15.75" thickBot="1">
      <c r="A6" s="38" t="s">
        <v>1</v>
      </c>
      <c r="B6" s="39">
        <v>30000</v>
      </c>
      <c r="C6" s="40"/>
    </row>
    <row r="7" spans="1:3" ht="15.75" thickBot="1">
      <c r="A7" s="38" t="s">
        <v>23</v>
      </c>
      <c r="B7" s="40"/>
      <c r="C7" s="39">
        <v>94000</v>
      </c>
    </row>
    <row r="8" spans="1:3" ht="15.75" thickBot="1">
      <c r="A8" s="41" t="s">
        <v>86</v>
      </c>
      <c r="B8" s="39">
        <v>45000</v>
      </c>
      <c r="C8" s="40"/>
    </row>
    <row r="9" spans="1:3" ht="15.75" thickBot="1">
      <c r="A9" s="41" t="s">
        <v>87</v>
      </c>
      <c r="B9" s="39">
        <v>4200</v>
      </c>
      <c r="C9" s="40"/>
    </row>
    <row r="10" spans="1:3" ht="18.75" customHeight="1" thickBot="1">
      <c r="A10" s="38" t="s">
        <v>88</v>
      </c>
      <c r="B10" s="39">
        <v>-16000</v>
      </c>
      <c r="C10" s="40"/>
    </row>
    <row r="11" spans="1:3" ht="15.75" thickBot="1">
      <c r="A11" s="38" t="s">
        <v>89</v>
      </c>
      <c r="B11" s="39">
        <v>14400</v>
      </c>
      <c r="C11" s="40"/>
    </row>
    <row r="12" spans="1:3" ht="17.25" customHeight="1" thickBot="1">
      <c r="A12" s="38" t="s">
        <v>90</v>
      </c>
      <c r="B12" s="39">
        <v>5000</v>
      </c>
      <c r="C12" s="40"/>
    </row>
    <row r="13" spans="1:3" ht="15.75" thickBot="1">
      <c r="A13" s="38" t="s">
        <v>91</v>
      </c>
      <c r="B13" s="39">
        <v>40000</v>
      </c>
      <c r="C13" s="40"/>
    </row>
    <row r="14" spans="1:3" ht="15.75" thickBot="1">
      <c r="A14" s="38" t="s">
        <v>7</v>
      </c>
      <c r="B14" s="40"/>
      <c r="C14" s="39">
        <v>50000</v>
      </c>
    </row>
    <row r="15" spans="1:3" ht="15.75" thickBot="1">
      <c r="A15" s="38" t="s">
        <v>92</v>
      </c>
      <c r="B15" s="39">
        <v>1600</v>
      </c>
      <c r="C15" s="40"/>
    </row>
    <row r="16" spans="1:3" ht="15.75" thickBot="1">
      <c r="A16" s="38" t="s">
        <v>49</v>
      </c>
      <c r="B16" s="39">
        <v>29800</v>
      </c>
      <c r="C16" s="40"/>
    </row>
    <row r="17" spans="1:3" ht="15.75" thickBot="1">
      <c r="A17" s="38" t="s">
        <v>10</v>
      </c>
      <c r="B17" s="40"/>
      <c r="C17" s="39">
        <v>80000</v>
      </c>
    </row>
    <row r="18" spans="1:3" ht="18" customHeight="1" thickBot="1">
      <c r="A18" s="41" t="s">
        <v>93</v>
      </c>
      <c r="B18" s="40"/>
      <c r="C18" s="39">
        <v>20000</v>
      </c>
    </row>
    <row r="19" spans="1:3" ht="15.75" thickBot="1">
      <c r="A19" s="38" t="s">
        <v>14</v>
      </c>
      <c r="B19" s="39">
        <v>50000</v>
      </c>
      <c r="C19" s="40"/>
    </row>
    <row r="20" spans="1:3" ht="15.75" thickBot="1">
      <c r="A20" s="38" t="s">
        <v>94</v>
      </c>
      <c r="B20" s="39">
        <v>40000</v>
      </c>
      <c r="C20" s="40"/>
    </row>
    <row r="21" spans="1:3" ht="16.5" thickBot="1">
      <c r="A21" s="42" t="s">
        <v>95</v>
      </c>
      <c r="B21" s="43">
        <v>244000</v>
      </c>
      <c r="C21" s="43">
        <v>244000</v>
      </c>
    </row>
    <row r="23" ht="89.25">
      <c r="A23" s="45" t="s">
        <v>96</v>
      </c>
    </row>
    <row r="24" ht="104.25">
      <c r="A24" s="44" t="s">
        <v>97</v>
      </c>
    </row>
    <row r="25" ht="117">
      <c r="A25" s="44" t="s">
        <v>98</v>
      </c>
    </row>
    <row r="26" ht="12.75">
      <c r="A26" s="46"/>
    </row>
  </sheetData>
  <sheetProtection/>
  <hyperlinks>
    <hyperlink ref="A8" location="_ftn1" display="_ftn1"/>
    <hyperlink ref="A9" r:id="rId1" display="_ftn2"/>
    <hyperlink ref="A18" r:id="rId2" display="_ftn3"/>
    <hyperlink ref="A23" location="_ftnref1" display="_ftnref1"/>
  </hyperlink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4"/>
  <headerFooter>
    <oddHeader>&amp;LCARTONAGENS VISUAIS MAXX&amp;RPAPEL MESTRE
EXERCICIO Xo</oddHeader>
    <oddFooter>&amp;LDOCENTE - ARIEVALDO ALVES DE LIMA
http://www.grupoempresarial.adm.br&amp;C&amp;N&amp;R&amp;D  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2"/>
  <sheetViews>
    <sheetView zoomScalePageLayoutView="0" workbookViewId="0" topLeftCell="A1">
      <selection activeCell="A26" sqref="A26"/>
    </sheetView>
  </sheetViews>
  <sheetFormatPr defaultColWidth="9.33203125" defaultRowHeight="12.75"/>
  <cols>
    <col min="1" max="1" width="40" style="0" bestFit="1" customWidth="1"/>
    <col min="2" max="2" width="23" style="6" customWidth="1"/>
    <col min="3" max="3" width="22" style="6" customWidth="1"/>
    <col min="4" max="4" width="13.83203125" style="6" bestFit="1" customWidth="1"/>
    <col min="5" max="5" width="11.83203125" style="6" bestFit="1" customWidth="1"/>
    <col min="6" max="7" width="13.83203125" style="6" bestFit="1" customWidth="1"/>
  </cols>
  <sheetData>
    <row r="1" ht="12.75"/>
    <row r="2" ht="12.75"/>
    <row r="3" spans="4:8" ht="13.5" thickBot="1">
      <c r="D3" s="7"/>
      <c r="E3" s="7"/>
      <c r="F3" s="7"/>
      <c r="G3" s="7"/>
      <c r="H3" s="3"/>
    </row>
    <row r="4" spans="1:8" s="2" customFormat="1" ht="12.75">
      <c r="A4" s="58"/>
      <c r="B4" s="59"/>
      <c r="C4" s="59"/>
      <c r="D4" s="60"/>
      <c r="E4" s="60"/>
      <c r="F4" s="60"/>
      <c r="G4" s="60"/>
      <c r="H4" s="8"/>
    </row>
    <row r="5" spans="1:8" s="2" customFormat="1" ht="12.75">
      <c r="A5" s="61" t="s">
        <v>75</v>
      </c>
      <c r="B5" s="62"/>
      <c r="C5" s="62"/>
      <c r="D5" s="62"/>
      <c r="E5" s="62"/>
      <c r="F5" s="62"/>
      <c r="G5" s="62"/>
      <c r="H5" s="8"/>
    </row>
    <row r="6" spans="1:7" s="2" customFormat="1" ht="12.75">
      <c r="A6" s="10"/>
      <c r="B6" s="57" t="s">
        <v>74</v>
      </c>
      <c r="C6" s="57"/>
      <c r="D6" s="56"/>
      <c r="E6" s="56"/>
      <c r="F6" s="56"/>
      <c r="G6" s="56"/>
    </row>
    <row r="7" spans="1:7" s="5" customFormat="1" ht="12.75">
      <c r="A7" s="30" t="s">
        <v>3</v>
      </c>
      <c r="B7" s="31" t="s">
        <v>4</v>
      </c>
      <c r="C7" s="31" t="s">
        <v>5</v>
      </c>
      <c r="D7" s="27"/>
      <c r="E7" s="27"/>
      <c r="F7" s="27"/>
      <c r="G7" s="27"/>
    </row>
    <row r="8" spans="1:7" ht="12.75">
      <c r="A8" s="9"/>
      <c r="B8" s="16"/>
      <c r="C8" s="16"/>
      <c r="D8" s="28"/>
      <c r="E8" s="28"/>
      <c r="F8" s="28"/>
      <c r="G8" s="28"/>
    </row>
    <row r="9" spans="1:7" ht="12.75">
      <c r="A9" s="9" t="s">
        <v>73</v>
      </c>
      <c r="B9" s="16"/>
      <c r="C9" s="16"/>
      <c r="D9" s="28"/>
      <c r="E9" s="28"/>
      <c r="F9" s="28"/>
      <c r="G9" s="28"/>
    </row>
    <row r="10" spans="1:7" ht="12.75">
      <c r="A10" s="9" t="s">
        <v>56</v>
      </c>
      <c r="B10" s="16"/>
      <c r="C10" s="16"/>
      <c r="D10" s="28"/>
      <c r="E10" s="28"/>
      <c r="F10" s="28"/>
      <c r="G10" s="28"/>
    </row>
    <row r="11" spans="1:7" ht="12.75">
      <c r="A11" s="9" t="s">
        <v>1</v>
      </c>
      <c r="B11" s="16">
        <v>510000</v>
      </c>
      <c r="C11" s="16"/>
      <c r="D11" s="28"/>
      <c r="E11" s="28"/>
      <c r="F11" s="28"/>
      <c r="G11" s="28"/>
    </row>
    <row r="12" spans="1:7" ht="12.75">
      <c r="A12" s="9" t="s">
        <v>23</v>
      </c>
      <c r="B12" s="16"/>
      <c r="C12" s="16">
        <v>94000</v>
      </c>
      <c r="D12" s="28"/>
      <c r="E12" s="28"/>
      <c r="F12" s="28"/>
      <c r="G12" s="28"/>
    </row>
    <row r="13" spans="1:7" ht="12.75">
      <c r="A13" s="9" t="s">
        <v>50</v>
      </c>
      <c r="B13" s="16">
        <v>118700</v>
      </c>
      <c r="C13" s="16"/>
      <c r="D13" s="28"/>
      <c r="E13" s="28"/>
      <c r="F13" s="28"/>
      <c r="G13" s="28"/>
    </row>
    <row r="14" spans="1:7" ht="12.75">
      <c r="A14" s="9" t="s">
        <v>17</v>
      </c>
      <c r="B14" s="16"/>
      <c r="C14" s="16">
        <v>-180000</v>
      </c>
      <c r="D14" s="28"/>
      <c r="E14" s="28"/>
      <c r="F14" s="28"/>
      <c r="G14" s="28"/>
    </row>
    <row r="15" spans="1:7" ht="12.75">
      <c r="A15" s="9" t="s">
        <v>64</v>
      </c>
      <c r="B15" s="16">
        <v>60000</v>
      </c>
      <c r="C15" s="16"/>
      <c r="D15" s="28"/>
      <c r="E15" s="28"/>
      <c r="F15" s="28"/>
      <c r="G15" s="28"/>
    </row>
    <row r="16" spans="1:7" ht="12.75">
      <c r="A16" s="9" t="s">
        <v>12</v>
      </c>
      <c r="B16" s="16">
        <v>-24000</v>
      </c>
      <c r="C16" s="16"/>
      <c r="D16" s="28"/>
      <c r="E16" s="28"/>
      <c r="F16" s="28"/>
      <c r="G16" s="28"/>
    </row>
    <row r="17" spans="1:7" ht="12.75">
      <c r="A17" s="9" t="s">
        <v>51</v>
      </c>
      <c r="B17" s="16">
        <v>30000</v>
      </c>
      <c r="C17" s="16"/>
      <c r="D17" s="28"/>
      <c r="E17" s="28"/>
      <c r="F17" s="28"/>
      <c r="G17" s="28"/>
    </row>
    <row r="18" spans="1:7" ht="12.75">
      <c r="A18" s="9" t="s">
        <v>63</v>
      </c>
      <c r="B18" s="16">
        <v>38200</v>
      </c>
      <c r="C18" s="16"/>
      <c r="D18" s="28"/>
      <c r="E18" s="28"/>
      <c r="F18" s="28"/>
      <c r="G18" s="28"/>
    </row>
    <row r="19" spans="1:7" ht="12.75">
      <c r="A19" s="9" t="s">
        <v>11</v>
      </c>
      <c r="B19" s="16">
        <v>8000</v>
      </c>
      <c r="C19" s="16"/>
      <c r="D19" s="28"/>
      <c r="E19" s="28"/>
      <c r="F19" s="28"/>
      <c r="G19" s="28"/>
    </row>
    <row r="20" spans="1:7" ht="12.75">
      <c r="A20" s="9" t="s">
        <v>57</v>
      </c>
      <c r="B20" s="16">
        <v>1000</v>
      </c>
      <c r="C20" s="16"/>
      <c r="D20" s="28"/>
      <c r="E20" s="28"/>
      <c r="F20" s="28"/>
      <c r="G20" s="28"/>
    </row>
    <row r="21" spans="1:7" ht="12.75">
      <c r="A21" s="9" t="s">
        <v>22</v>
      </c>
      <c r="B21" s="16">
        <v>10000</v>
      </c>
      <c r="C21" s="16"/>
      <c r="D21" s="28"/>
      <c r="E21" s="28"/>
      <c r="F21" s="28"/>
      <c r="G21" s="28"/>
    </row>
    <row r="22" spans="1:7" ht="12.75">
      <c r="A22" s="9" t="s">
        <v>100</v>
      </c>
      <c r="B22" s="47">
        <f>80800-1600</f>
        <v>79200</v>
      </c>
      <c r="C22" s="16"/>
      <c r="D22" s="28"/>
      <c r="E22" s="28"/>
      <c r="F22" s="28"/>
      <c r="G22" s="28"/>
    </row>
    <row r="23" spans="1:7" ht="12.75">
      <c r="A23" s="9" t="s">
        <v>101</v>
      </c>
      <c r="B23" s="16">
        <v>4000</v>
      </c>
      <c r="C23" s="16"/>
      <c r="D23" s="28"/>
      <c r="E23" s="28"/>
      <c r="F23" s="28"/>
      <c r="G23" s="28"/>
    </row>
    <row r="24" spans="1:7" ht="12.75">
      <c r="A24" s="9" t="s">
        <v>62</v>
      </c>
      <c r="B24" s="16">
        <v>14516</v>
      </c>
      <c r="C24" s="16"/>
      <c r="D24" s="28"/>
      <c r="E24" s="28"/>
      <c r="F24" s="28"/>
      <c r="G24" s="28"/>
    </row>
    <row r="25" spans="1:7" ht="12.75">
      <c r="A25" s="9" t="s">
        <v>61</v>
      </c>
      <c r="B25" s="16">
        <v>10028</v>
      </c>
      <c r="C25" s="16"/>
      <c r="D25" s="28"/>
      <c r="E25" s="28"/>
      <c r="F25" s="28"/>
      <c r="G25" s="28"/>
    </row>
    <row r="26" spans="1:7" ht="12.75">
      <c r="A26" s="9" t="s">
        <v>105</v>
      </c>
      <c r="B26" s="16">
        <v>4000</v>
      </c>
      <c r="C26" s="16"/>
      <c r="D26" s="28"/>
      <c r="E26" s="28"/>
      <c r="F26" s="28"/>
      <c r="G26" s="28"/>
    </row>
    <row r="27" spans="1:7" ht="12.75">
      <c r="A27" s="9" t="s">
        <v>0</v>
      </c>
      <c r="B27" s="16">
        <v>160000</v>
      </c>
      <c r="C27" s="16"/>
      <c r="D27" s="28"/>
      <c r="E27" s="28"/>
      <c r="F27" s="28"/>
      <c r="G27" s="28"/>
    </row>
    <row r="28" spans="1:7" ht="12.75">
      <c r="A28" s="9" t="s">
        <v>2</v>
      </c>
      <c r="B28" s="16"/>
      <c r="C28" s="16"/>
      <c r="D28" s="28"/>
      <c r="E28" s="28"/>
      <c r="F28" s="28"/>
      <c r="G28" s="28"/>
    </row>
    <row r="29" spans="1:7" ht="12.75">
      <c r="A29" s="9" t="s">
        <v>26</v>
      </c>
      <c r="B29" s="16"/>
      <c r="C29" s="16"/>
      <c r="D29" s="28"/>
      <c r="E29" s="28"/>
      <c r="F29" s="28"/>
      <c r="G29" s="28"/>
    </row>
    <row r="30" spans="1:7" ht="12.75">
      <c r="A30" s="9" t="s">
        <v>19</v>
      </c>
      <c r="B30" s="16"/>
      <c r="C30" s="16">
        <v>180000</v>
      </c>
      <c r="D30" s="28"/>
      <c r="E30" s="28"/>
      <c r="F30" s="28"/>
      <c r="G30" s="28"/>
    </row>
    <row r="31" spans="1:7" ht="12.75">
      <c r="A31" s="9" t="s">
        <v>7</v>
      </c>
      <c r="B31" s="16"/>
      <c r="C31" s="16">
        <v>150000</v>
      </c>
      <c r="D31" s="28"/>
      <c r="E31" s="28"/>
      <c r="F31" s="28"/>
      <c r="G31" s="28"/>
    </row>
    <row r="32" spans="1:7" ht="12.75">
      <c r="A32" s="9" t="s">
        <v>8</v>
      </c>
      <c r="B32" s="16"/>
      <c r="C32" s="16">
        <v>61036</v>
      </c>
      <c r="D32" s="28"/>
      <c r="E32" s="28"/>
      <c r="F32" s="28"/>
      <c r="G32" s="28"/>
    </row>
    <row r="33" spans="1:7" ht="12.75">
      <c r="A33" s="9" t="s">
        <v>99</v>
      </c>
      <c r="B33" s="47">
        <v>1600</v>
      </c>
      <c r="C33" s="16"/>
      <c r="D33" s="28"/>
      <c r="E33" s="28"/>
      <c r="F33" s="28"/>
      <c r="G33" s="28"/>
    </row>
    <row r="34" spans="1:7" ht="12.75">
      <c r="A34" s="9" t="s">
        <v>49</v>
      </c>
      <c r="B34" s="16">
        <v>30000</v>
      </c>
      <c r="C34" s="16"/>
      <c r="D34" s="28"/>
      <c r="E34" s="28"/>
      <c r="F34" s="28"/>
      <c r="G34" s="28"/>
    </row>
    <row r="35" spans="1:7" ht="12.75">
      <c r="A35" s="9" t="s">
        <v>52</v>
      </c>
      <c r="B35" s="16"/>
      <c r="C35" s="16"/>
      <c r="D35" s="28"/>
      <c r="E35" s="28"/>
      <c r="F35" s="28"/>
      <c r="G35" s="28"/>
    </row>
    <row r="36" spans="1:7" ht="12.75">
      <c r="A36" s="9" t="s">
        <v>20</v>
      </c>
      <c r="B36" s="16"/>
      <c r="C36" s="16">
        <v>40000</v>
      </c>
      <c r="D36" s="28"/>
      <c r="E36" s="28"/>
      <c r="F36" s="28"/>
      <c r="G36" s="28"/>
    </row>
    <row r="37" spans="1:7" ht="12.75">
      <c r="A37" s="9" t="s">
        <v>60</v>
      </c>
      <c r="B37" s="16"/>
      <c r="C37" s="16">
        <v>4298</v>
      </c>
      <c r="D37" s="28"/>
      <c r="E37" s="28"/>
      <c r="F37" s="28"/>
      <c r="G37" s="28"/>
    </row>
    <row r="38" spans="1:7" ht="12.75">
      <c r="A38" s="9" t="s">
        <v>59</v>
      </c>
      <c r="B38" s="16"/>
      <c r="C38" s="16">
        <v>5730</v>
      </c>
      <c r="D38" s="28"/>
      <c r="E38" s="28"/>
      <c r="F38" s="28"/>
      <c r="G38" s="28"/>
    </row>
    <row r="39" spans="1:7" ht="12.75">
      <c r="A39" s="9" t="s">
        <v>27</v>
      </c>
      <c r="B39" s="16"/>
      <c r="C39" s="16"/>
      <c r="D39" s="28"/>
      <c r="E39" s="28"/>
      <c r="F39" s="28"/>
      <c r="G39" s="28"/>
    </row>
    <row r="40" spans="1:7" ht="12.75">
      <c r="A40" s="9" t="s">
        <v>13</v>
      </c>
      <c r="B40" s="16"/>
      <c r="C40" s="16">
        <v>80000</v>
      </c>
      <c r="D40" s="28"/>
      <c r="E40" s="28"/>
      <c r="F40" s="28"/>
      <c r="G40" s="28"/>
    </row>
    <row r="41" spans="1:7" ht="12.75">
      <c r="A41" s="9" t="s">
        <v>10</v>
      </c>
      <c r="B41" s="16"/>
      <c r="C41" s="16">
        <v>440000</v>
      </c>
      <c r="D41" s="28"/>
      <c r="E41" s="28"/>
      <c r="F41" s="28"/>
      <c r="G41" s="28"/>
    </row>
    <row r="42" spans="1:7" ht="12.75">
      <c r="A42" s="9" t="s">
        <v>16</v>
      </c>
      <c r="B42" s="16"/>
      <c r="C42" s="16">
        <v>240000</v>
      </c>
      <c r="D42" s="28"/>
      <c r="E42" s="28"/>
      <c r="F42" s="28"/>
      <c r="G42" s="28"/>
    </row>
    <row r="43" spans="1:7" ht="12.75">
      <c r="A43" s="9" t="s">
        <v>58</v>
      </c>
      <c r="B43" s="16"/>
      <c r="C43" s="16"/>
      <c r="D43" s="28"/>
      <c r="E43" s="28"/>
      <c r="F43" s="28"/>
      <c r="G43" s="28"/>
    </row>
    <row r="44" spans="1:7" ht="12.75">
      <c r="A44" s="9" t="s">
        <v>21</v>
      </c>
      <c r="B44" s="16"/>
      <c r="C44" s="16">
        <f>30600-420</f>
        <v>30180</v>
      </c>
      <c r="D44" s="28"/>
      <c r="E44" s="28"/>
      <c r="F44" s="28"/>
      <c r="G44" s="28"/>
    </row>
    <row r="45" spans="1:7" ht="12.75">
      <c r="A45" s="9" t="s">
        <v>14</v>
      </c>
      <c r="B45" s="16">
        <v>50000</v>
      </c>
      <c r="C45" s="16"/>
      <c r="D45" s="28"/>
      <c r="E45" s="28"/>
      <c r="F45" s="28"/>
      <c r="G45" s="28"/>
    </row>
    <row r="46" spans="1:7" ht="12.75">
      <c r="A46" s="9" t="s">
        <v>15</v>
      </c>
      <c r="B46" s="16">
        <v>40000</v>
      </c>
      <c r="C46" s="16"/>
      <c r="D46" s="28"/>
      <c r="E46" s="28"/>
      <c r="F46" s="28"/>
      <c r="G46" s="28"/>
    </row>
    <row r="47" spans="1:7" ht="12.75">
      <c r="A47" s="9"/>
      <c r="B47" s="16"/>
      <c r="C47" s="16"/>
      <c r="D47" s="28"/>
      <c r="E47" s="28"/>
      <c r="F47" s="28"/>
      <c r="G47" s="28"/>
    </row>
    <row r="48" spans="1:7" s="2" customFormat="1" ht="12.75">
      <c r="A48" s="12" t="s">
        <v>24</v>
      </c>
      <c r="B48" s="25">
        <f>SUM(B8:B47)</f>
        <v>1145244</v>
      </c>
      <c r="C48" s="25">
        <f>SUM(C8:C47)</f>
        <v>1145244</v>
      </c>
      <c r="D48" s="29"/>
      <c r="E48" s="29"/>
      <c r="F48" s="29"/>
      <c r="G48" s="29"/>
    </row>
    <row r="49" spans="2:7" ht="12.75">
      <c r="B49" s="50" t="s">
        <v>65</v>
      </c>
      <c r="C49" s="50">
        <f>B48-C48</f>
        <v>0</v>
      </c>
      <c r="D49" s="7"/>
      <c r="E49" s="7"/>
      <c r="F49" s="28"/>
      <c r="G49" s="28"/>
    </row>
    <row r="50" ht="13.5" thickBot="1"/>
    <row r="51" ht="12.75">
      <c r="A51" s="54" t="s">
        <v>103</v>
      </c>
    </row>
    <row r="52" ht="14.25" customHeight="1" thickBot="1">
      <c r="A52" s="55" t="s">
        <v>104</v>
      </c>
    </row>
  </sheetData>
  <sheetProtection/>
  <mergeCells count="5">
    <mergeCell ref="F6:G6"/>
    <mergeCell ref="B6:C6"/>
    <mergeCell ref="D6:E6"/>
    <mergeCell ref="A4:G4"/>
    <mergeCell ref="A5:G5"/>
  </mergeCells>
  <printOptions/>
  <pageMargins left="0.31496062992125984" right="0.1968503937007874" top="0.5511811023622047" bottom="0.984251968503937" header="0.5118110236220472" footer="0.5118110236220472"/>
  <pageSetup fitToHeight="2" fitToWidth="1" horizontalDpi="600" verticalDpi="600" orientation="portrait" paperSize="9" scale="80" r:id="rId4"/>
  <headerFooter alignWithMargins="0">
    <oddHeader xml:space="preserve">&amp;LCARTONAGENS VISUAIS MAXX
&amp;RBALANCETE DE VERIFICAÇÃO </oddHeader>
    <oddFooter>&amp;LDOCENTE - ARIEVALDO ALVES DE LIMA
http://www.grupoempresarial.adm.br&amp;C&amp;P&amp;R&amp;D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3">
      <selection activeCell="E25" sqref="E25"/>
    </sheetView>
  </sheetViews>
  <sheetFormatPr defaultColWidth="9.33203125" defaultRowHeight="12.75"/>
  <cols>
    <col min="1" max="1" width="27" style="3" bestFit="1" customWidth="1"/>
    <col min="2" max="2" width="15" style="7" customWidth="1"/>
    <col min="3" max="3" width="11.83203125" style="7" bestFit="1" customWidth="1"/>
    <col min="4" max="16384" width="9.33203125" style="3" customWidth="1"/>
  </cols>
  <sheetData>
    <row r="1" spans="1:5" s="8" customFormat="1" ht="12.75">
      <c r="A1" s="60"/>
      <c r="B1" s="60"/>
      <c r="C1" s="60"/>
      <c r="D1" s="60"/>
      <c r="E1" s="60"/>
    </row>
    <row r="2" spans="1:5" s="8" customFormat="1" ht="12.75">
      <c r="A2" s="60"/>
      <c r="B2" s="60"/>
      <c r="C2" s="60"/>
      <c r="D2" s="60"/>
      <c r="E2" s="60"/>
    </row>
    <row r="3" spans="1:5" s="8" customFormat="1" ht="12.75">
      <c r="A3" s="1"/>
      <c r="B3" s="1"/>
      <c r="C3" s="1"/>
      <c r="D3" s="1"/>
      <c r="E3" s="1"/>
    </row>
    <row r="4" spans="1:5" s="8" customFormat="1" ht="12.75">
      <c r="A4" s="1"/>
      <c r="B4" s="1"/>
      <c r="C4" s="1"/>
      <c r="D4" s="1"/>
      <c r="E4" s="1"/>
    </row>
    <row r="5" spans="1:3" ht="12.75">
      <c r="A5" s="9" t="s">
        <v>10</v>
      </c>
      <c r="B5" s="16">
        <v>440000</v>
      </c>
      <c r="C5" s="16"/>
    </row>
    <row r="6" spans="1:3" ht="12.75">
      <c r="A6" s="9" t="s">
        <v>13</v>
      </c>
      <c r="B6" s="16">
        <v>80000</v>
      </c>
      <c r="C6" s="16"/>
    </row>
    <row r="7" spans="1:3" ht="12.75">
      <c r="A7" s="9" t="s">
        <v>35</v>
      </c>
      <c r="B7" s="16">
        <v>-118700</v>
      </c>
      <c r="C7" s="16"/>
    </row>
    <row r="8" spans="1:3" ht="12.75">
      <c r="A8" s="9" t="s">
        <v>18</v>
      </c>
      <c r="B8" s="16">
        <v>-60000</v>
      </c>
      <c r="C8" s="16"/>
    </row>
    <row r="9" spans="1:3" ht="12.75">
      <c r="A9" s="9" t="s">
        <v>36</v>
      </c>
      <c r="B9" s="16">
        <f>-Balancete!B22</f>
        <v>-79200</v>
      </c>
      <c r="C9" s="16"/>
    </row>
    <row r="10" spans="1:3" ht="12.75">
      <c r="A10" s="9" t="s">
        <v>30</v>
      </c>
      <c r="B10" s="16">
        <f>-Balancete!B23</f>
        <v>-4000</v>
      </c>
      <c r="C10" s="16">
        <f>SUM(B5:B10)</f>
        <v>258100</v>
      </c>
    </row>
    <row r="11" spans="1:3" ht="12.75">
      <c r="A11" s="9"/>
      <c r="B11" s="16"/>
      <c r="C11" s="16"/>
    </row>
    <row r="12" spans="1:3" ht="12.75">
      <c r="A12" s="10" t="s">
        <v>31</v>
      </c>
      <c r="B12" s="16"/>
      <c r="C12" s="15">
        <f>C10</f>
        <v>258100</v>
      </c>
    </row>
    <row r="13" spans="1:3" ht="12.75">
      <c r="A13" s="10" t="s">
        <v>32</v>
      </c>
      <c r="B13" s="16"/>
      <c r="C13" s="15"/>
    </row>
    <row r="14" spans="1:3" ht="12.75">
      <c r="A14" s="9" t="s">
        <v>33</v>
      </c>
      <c r="B14" s="16">
        <f>Balancete!B17</f>
        <v>30000</v>
      </c>
      <c r="C14" s="15"/>
    </row>
    <row r="15" spans="1:3" ht="12.75">
      <c r="A15" s="9" t="s">
        <v>66</v>
      </c>
      <c r="B15" s="16">
        <f>Balancete!B18</f>
        <v>38200</v>
      </c>
      <c r="C15" s="15"/>
    </row>
    <row r="16" spans="1:3" ht="12.75">
      <c r="A16" s="9" t="s">
        <v>34</v>
      </c>
      <c r="B16" s="16">
        <f>Balancete!B19</f>
        <v>8000</v>
      </c>
      <c r="C16" s="15"/>
    </row>
    <row r="17" spans="1:3" ht="12.75">
      <c r="A17" s="9" t="s">
        <v>67</v>
      </c>
      <c r="B17" s="16">
        <f>Balancete!B25</f>
        <v>10028</v>
      </c>
      <c r="C17" s="16"/>
    </row>
    <row r="18" spans="1:3" ht="12.75">
      <c r="A18" s="9" t="s">
        <v>68</v>
      </c>
      <c r="B18" s="16">
        <f>Balancete!B24</f>
        <v>14516</v>
      </c>
      <c r="C18" s="16"/>
    </row>
    <row r="19" spans="1:3" ht="12.75">
      <c r="A19" s="9" t="s">
        <v>69</v>
      </c>
      <c r="B19" s="16">
        <f>Balancete!B21</f>
        <v>10000</v>
      </c>
      <c r="C19" s="16"/>
    </row>
    <row r="20" spans="1:3" ht="12.75">
      <c r="A20" s="9" t="s">
        <v>76</v>
      </c>
      <c r="B20" s="16">
        <f>Balancete!B20</f>
        <v>1000</v>
      </c>
      <c r="C20" s="16"/>
    </row>
    <row r="21" spans="1:3" ht="12.75">
      <c r="A21" s="9"/>
      <c r="B21" s="16"/>
      <c r="C21" s="16"/>
    </row>
    <row r="22" spans="1:3" ht="12.75">
      <c r="A22" s="11" t="s">
        <v>32</v>
      </c>
      <c r="B22" s="16"/>
      <c r="C22" s="16">
        <f>SUM(B14:B22)</f>
        <v>111744</v>
      </c>
    </row>
    <row r="23" spans="1:3" ht="12.75">
      <c r="A23" s="12"/>
      <c r="B23" s="26"/>
      <c r="C23" s="15"/>
    </row>
    <row r="24" spans="1:3" ht="12.75">
      <c r="A24" s="9" t="s">
        <v>37</v>
      </c>
      <c r="B24" s="16"/>
      <c r="C24" s="15">
        <f>C12-C22</f>
        <v>146356</v>
      </c>
    </row>
    <row r="25" spans="1:3" ht="12.75">
      <c r="A25" s="9"/>
      <c r="B25" s="16"/>
      <c r="C25" s="16"/>
    </row>
    <row r="26" spans="1:3" ht="12.75">
      <c r="A26" s="9" t="s">
        <v>102</v>
      </c>
      <c r="B26" s="16">
        <f>C24*20%</f>
        <v>29271.2</v>
      </c>
      <c r="C26" s="16"/>
    </row>
    <row r="27" spans="1:3" ht="12.75">
      <c r="A27" s="9" t="s">
        <v>38</v>
      </c>
      <c r="B27" s="15">
        <f>C24-B26</f>
        <v>117084.8</v>
      </c>
      <c r="C27" s="16"/>
    </row>
    <row r="28" spans="1:3" ht="12.75">
      <c r="A28" s="9"/>
      <c r="B28" s="16"/>
      <c r="C28" s="16"/>
    </row>
    <row r="29" spans="1:3" ht="12.75">
      <c r="A29" s="9"/>
      <c r="B29" s="15"/>
      <c r="C29" s="16"/>
    </row>
    <row r="30" spans="1:3" ht="12.75">
      <c r="A30" s="9"/>
      <c r="B30" s="15"/>
      <c r="C30" s="16"/>
    </row>
    <row r="31" spans="1:3" ht="12.75">
      <c r="A31" s="10" t="s">
        <v>39</v>
      </c>
      <c r="B31" s="15">
        <f>B27-B29-B30</f>
        <v>117084.8</v>
      </c>
      <c r="C31" s="16"/>
    </row>
    <row r="32" spans="1:3" ht="12.75">
      <c r="A32" s="48"/>
      <c r="B32" s="49"/>
      <c r="C32" s="49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</sheetData>
  <sheetProtection/>
  <mergeCells count="2">
    <mergeCell ref="A1:E1"/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2"/>
  <headerFooter alignWithMargins="0">
    <oddHeader>&amp;LCARTONAGENS VISUAIS MAXX
&amp;RDEMONSTRATIVO DO RESULTADO
EXERCICIO ATÉ X1</oddHeader>
    <oddFooter>&amp;LDOCENTE - ARIEVALDO ALVES DE LIMA
http://www.grupoempresarial.adm.br&amp;C&amp;P&amp;R&amp;D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9"/>
  <sheetViews>
    <sheetView tabSelected="1" zoomScalePageLayoutView="0" workbookViewId="0" topLeftCell="A1">
      <selection activeCell="K34" sqref="K34"/>
    </sheetView>
  </sheetViews>
  <sheetFormatPr defaultColWidth="9.33203125" defaultRowHeight="12.75"/>
  <cols>
    <col min="1" max="1" width="29.33203125" style="4" customWidth="1"/>
    <col min="2" max="2" width="14" style="6" bestFit="1" customWidth="1"/>
    <col min="3" max="3" width="16.5" style="6" bestFit="1" customWidth="1"/>
    <col min="4" max="4" width="27" style="4" bestFit="1" customWidth="1"/>
    <col min="5" max="5" width="14.33203125" style="6" bestFit="1" customWidth="1"/>
    <col min="6" max="6" width="17.33203125" style="6" bestFit="1" customWidth="1"/>
  </cols>
  <sheetData>
    <row r="2" ht="13.5" thickBot="1"/>
    <row r="3" spans="1:6" s="2" customFormat="1" ht="12.75">
      <c r="A3" s="58"/>
      <c r="B3" s="59"/>
      <c r="C3" s="59"/>
      <c r="D3" s="59"/>
      <c r="E3" s="59"/>
      <c r="F3" s="65"/>
    </row>
    <row r="4" spans="1:6" s="2" customFormat="1" ht="12.75">
      <c r="A4" s="66"/>
      <c r="B4" s="60"/>
      <c r="C4" s="60"/>
      <c r="D4" s="60"/>
      <c r="E4" s="60"/>
      <c r="F4" s="67"/>
    </row>
    <row r="5" spans="1:7" s="2" customFormat="1" ht="12.75">
      <c r="A5" s="57" t="s">
        <v>28</v>
      </c>
      <c r="B5" s="57"/>
      <c r="C5" s="57"/>
      <c r="D5" s="57" t="s">
        <v>29</v>
      </c>
      <c r="E5" s="57"/>
      <c r="F5" s="57"/>
      <c r="G5" s="34" t="s">
        <v>82</v>
      </c>
    </row>
    <row r="6" spans="1:6" s="5" customFormat="1" ht="12.75">
      <c r="A6" s="14" t="s">
        <v>55</v>
      </c>
      <c r="B6" s="15"/>
      <c r="C6" s="15">
        <f>B8+B12+B13+B16+B20+B17</f>
        <v>705600</v>
      </c>
      <c r="D6" s="14" t="s">
        <v>55</v>
      </c>
      <c r="E6" s="16"/>
      <c r="F6" s="15">
        <f>E7+E8+E9+E10+E11+E12+E13+E14</f>
        <v>500515.2</v>
      </c>
    </row>
    <row r="7" spans="1:6" s="5" customFormat="1" ht="12.75">
      <c r="A7" s="17" t="s">
        <v>40</v>
      </c>
      <c r="B7" s="16"/>
      <c r="C7" s="16"/>
      <c r="D7" s="18" t="s">
        <v>21</v>
      </c>
      <c r="E7" s="16">
        <f>Balancete!C44</f>
        <v>30180</v>
      </c>
      <c r="F7" s="16"/>
    </row>
    <row r="8" spans="1:6" s="5" customFormat="1" ht="12.75">
      <c r="A8" s="18" t="s">
        <v>9</v>
      </c>
      <c r="B8" s="16">
        <f>Balancete!B11</f>
        <v>510000</v>
      </c>
      <c r="C8" s="16"/>
      <c r="D8" s="18" t="s">
        <v>7</v>
      </c>
      <c r="E8" s="16">
        <f>Balancete!C31</f>
        <v>150000</v>
      </c>
      <c r="F8" s="16"/>
    </row>
    <row r="9" spans="1:6" s="5" customFormat="1" ht="12.75">
      <c r="A9" s="18"/>
      <c r="B9" s="16"/>
      <c r="C9" s="16"/>
      <c r="D9" s="18" t="s">
        <v>8</v>
      </c>
      <c r="E9" s="16">
        <f>Balancete!C32</f>
        <v>61036</v>
      </c>
      <c r="F9" s="16"/>
    </row>
    <row r="10" spans="1:6" s="5" customFormat="1" ht="12.75">
      <c r="A10" s="18"/>
      <c r="B10" s="16"/>
      <c r="C10" s="16"/>
      <c r="D10" s="18" t="s">
        <v>70</v>
      </c>
      <c r="E10" s="16">
        <f>DRE!B26</f>
        <v>29271.2</v>
      </c>
      <c r="F10" s="16"/>
    </row>
    <row r="11" spans="1:6" s="5" customFormat="1" ht="12.75">
      <c r="A11" s="17" t="s">
        <v>41</v>
      </c>
      <c r="B11" s="16"/>
      <c r="C11" s="16"/>
      <c r="D11" s="13" t="s">
        <v>72</v>
      </c>
      <c r="E11" s="16">
        <f>Balancete!C38</f>
        <v>5730</v>
      </c>
      <c r="F11" s="16"/>
    </row>
    <row r="12" spans="1:6" ht="12.75">
      <c r="A12" s="18" t="s">
        <v>0</v>
      </c>
      <c r="B12" s="16">
        <f>Balancete!B27</f>
        <v>160000</v>
      </c>
      <c r="C12" s="16"/>
      <c r="D12" s="13" t="s">
        <v>71</v>
      </c>
      <c r="E12" s="16">
        <f>Balancete!C37</f>
        <v>4298</v>
      </c>
      <c r="F12" s="16"/>
    </row>
    <row r="13" spans="1:6" ht="12.75">
      <c r="A13" s="18" t="s">
        <v>77</v>
      </c>
      <c r="B13" s="16">
        <f>Balancete!B9</f>
        <v>0</v>
      </c>
      <c r="C13" s="16"/>
      <c r="D13" s="18" t="s">
        <v>19</v>
      </c>
      <c r="E13" s="16">
        <f>Balancete!C30</f>
        <v>180000</v>
      </c>
      <c r="F13" s="16"/>
    </row>
    <row r="14" spans="1:6" ht="12.75">
      <c r="A14" s="18"/>
      <c r="B14" s="16"/>
      <c r="C14" s="16"/>
      <c r="D14" s="18" t="s">
        <v>20</v>
      </c>
      <c r="E14" s="16">
        <f>Balancete!C36</f>
        <v>40000</v>
      </c>
      <c r="F14" s="16"/>
    </row>
    <row r="15" spans="1:6" ht="12.75">
      <c r="A15" s="17" t="s">
        <v>42</v>
      </c>
      <c r="B15" s="16"/>
      <c r="C15" s="16"/>
      <c r="D15" s="32"/>
      <c r="E15" s="33"/>
      <c r="F15" s="16"/>
    </row>
    <row r="16" spans="1:6" ht="12.75">
      <c r="A16" s="18" t="s">
        <v>6</v>
      </c>
      <c r="B16" s="16">
        <f>Balancete!B34</f>
        <v>30000</v>
      </c>
      <c r="C16" s="16"/>
      <c r="D16" s="32"/>
      <c r="E16" s="33"/>
      <c r="F16" s="33"/>
    </row>
    <row r="17" spans="1:6" ht="12.75">
      <c r="A17" s="18" t="s">
        <v>99</v>
      </c>
      <c r="B17" s="16">
        <f>Balancete!B33</f>
        <v>1600</v>
      </c>
      <c r="C17" s="16"/>
      <c r="D17" s="32"/>
      <c r="E17" s="33"/>
      <c r="F17" s="33"/>
    </row>
    <row r="18" spans="1:6" ht="12.75">
      <c r="A18" s="18"/>
      <c r="B18" s="16"/>
      <c r="C18" s="16"/>
      <c r="D18" s="32"/>
      <c r="E18" s="33"/>
      <c r="F18" s="33"/>
    </row>
    <row r="19" spans="1:6" ht="12.75">
      <c r="A19" s="17" t="s">
        <v>43</v>
      </c>
      <c r="B19" s="16"/>
      <c r="C19" s="16"/>
      <c r="D19" s="32"/>
      <c r="E19" s="33"/>
      <c r="F19" s="33"/>
    </row>
    <row r="20" spans="1:6" ht="12.75">
      <c r="A20" s="18" t="s">
        <v>25</v>
      </c>
      <c r="B20" s="16">
        <f>Balancete!B26</f>
        <v>4000</v>
      </c>
      <c r="C20" s="16"/>
      <c r="D20" s="20" t="s">
        <v>79</v>
      </c>
      <c r="E20" s="33"/>
      <c r="F20" s="15">
        <f>E22+E23+E27+E29</f>
        <v>271084.8</v>
      </c>
    </row>
    <row r="21" spans="1:6" ht="12.75">
      <c r="A21" s="14"/>
      <c r="B21" s="16"/>
      <c r="C21" s="15"/>
      <c r="D21" s="14"/>
      <c r="E21" s="16"/>
      <c r="F21" s="15"/>
    </row>
    <row r="22" spans="1:6" ht="12.75">
      <c r="A22" s="68"/>
      <c r="B22" s="68"/>
      <c r="C22" s="68"/>
      <c r="D22" s="18" t="s">
        <v>80</v>
      </c>
      <c r="E22" s="16">
        <f>Balancete!C42</f>
        <v>240000</v>
      </c>
      <c r="F22" s="16"/>
    </row>
    <row r="23" spans="1:6" ht="12.75">
      <c r="A23" s="20" t="s">
        <v>79</v>
      </c>
      <c r="B23" s="21"/>
      <c r="C23" s="22">
        <f>B27+B28+B29</f>
        <v>66000</v>
      </c>
      <c r="D23" s="18" t="s">
        <v>81</v>
      </c>
      <c r="E23" s="16">
        <f>Balancete!C14</f>
        <v>-180000</v>
      </c>
      <c r="F23" s="15"/>
    </row>
    <row r="24" spans="1:6" ht="12.75">
      <c r="A24" s="23" t="s">
        <v>44</v>
      </c>
      <c r="B24" s="21"/>
      <c r="C24" s="21"/>
      <c r="D24" s="32"/>
      <c r="E24" s="33"/>
      <c r="F24" s="16"/>
    </row>
    <row r="25" spans="1:6" ht="12.75">
      <c r="A25" s="19"/>
      <c r="B25" s="21"/>
      <c r="C25" s="21"/>
      <c r="D25" s="32"/>
      <c r="E25" s="33"/>
      <c r="F25" s="16"/>
    </row>
    <row r="26" spans="1:6" ht="12.75">
      <c r="A26" s="23" t="s">
        <v>45</v>
      </c>
      <c r="B26" s="21"/>
      <c r="C26" s="21"/>
      <c r="D26" s="14" t="s">
        <v>48</v>
      </c>
      <c r="E26" s="16"/>
      <c r="F26" s="15"/>
    </row>
    <row r="27" spans="1:6" ht="12.75">
      <c r="A27" s="18" t="s">
        <v>15</v>
      </c>
      <c r="B27" s="16">
        <f>Balancete!B46</f>
        <v>40000</v>
      </c>
      <c r="C27" s="21"/>
      <c r="D27" s="18" t="s">
        <v>23</v>
      </c>
      <c r="E27" s="16">
        <f>Balancete!C12</f>
        <v>94000</v>
      </c>
      <c r="F27" s="16"/>
    </row>
    <row r="28" spans="1:6" ht="12.75">
      <c r="A28" s="18" t="s">
        <v>14</v>
      </c>
      <c r="B28" s="16">
        <f>Balancete!B45</f>
        <v>50000</v>
      </c>
      <c r="C28" s="21"/>
      <c r="D28" s="18" t="s">
        <v>46</v>
      </c>
      <c r="E28" s="16"/>
      <c r="F28" s="16"/>
    </row>
    <row r="29" spans="1:6" ht="12.75">
      <c r="A29" s="18" t="s">
        <v>12</v>
      </c>
      <c r="B29" s="16">
        <f>Balancete!B16</f>
        <v>-24000</v>
      </c>
      <c r="C29" s="16"/>
      <c r="D29" s="18" t="s">
        <v>47</v>
      </c>
      <c r="E29" s="16">
        <f>DRE!B31</f>
        <v>117084.8</v>
      </c>
      <c r="F29" s="16"/>
    </row>
    <row r="30" spans="1:6" ht="12.75">
      <c r="A30" s="24" t="s">
        <v>78</v>
      </c>
      <c r="B30" s="16"/>
      <c r="C30" s="16"/>
      <c r="D30" s="18"/>
      <c r="E30" s="16"/>
      <c r="F30" s="16"/>
    </row>
    <row r="31" spans="1:6" ht="12.75">
      <c r="A31" s="13"/>
      <c r="B31" s="16"/>
      <c r="C31" s="16"/>
      <c r="D31" s="18"/>
      <c r="E31" s="16"/>
      <c r="F31" s="16"/>
    </row>
    <row r="32" spans="1:6" ht="12.75">
      <c r="A32" s="18"/>
      <c r="B32" s="16"/>
      <c r="C32" s="16"/>
      <c r="D32" s="18"/>
      <c r="E32" s="16"/>
      <c r="F32" s="16"/>
    </row>
    <row r="33" spans="1:6" ht="12.75">
      <c r="A33" s="63" t="s">
        <v>53</v>
      </c>
      <c r="B33" s="63"/>
      <c r="C33" s="51">
        <f>C6+C23</f>
        <v>771600</v>
      </c>
      <c r="D33" s="64" t="s">
        <v>54</v>
      </c>
      <c r="E33" s="64"/>
      <c r="F33" s="52">
        <f>F6+F20</f>
        <v>771600</v>
      </c>
    </row>
    <row r="35" spans="5:6" ht="12.75">
      <c r="E35" s="53" t="s">
        <v>65</v>
      </c>
      <c r="F35" s="53">
        <f>C33-F33</f>
        <v>0</v>
      </c>
    </row>
    <row r="49" spans="1:6" s="2" customFormat="1" ht="12.75">
      <c r="A49" s="4"/>
      <c r="B49" s="6"/>
      <c r="C49" s="6"/>
      <c r="D49" s="4"/>
      <c r="E49" s="6"/>
      <c r="F49" s="6"/>
    </row>
  </sheetData>
  <sheetProtection/>
  <mergeCells count="7">
    <mergeCell ref="A33:B33"/>
    <mergeCell ref="D33:E33"/>
    <mergeCell ref="A5:C5"/>
    <mergeCell ref="A3:F3"/>
    <mergeCell ref="A4:F4"/>
    <mergeCell ref="D5:F5"/>
    <mergeCell ref="A22:C22"/>
  </mergeCells>
  <printOptions/>
  <pageMargins left="0.2362204724409449" right="0.2755905511811024" top="0.984251968503937" bottom="0.984251968503937" header="0.5118110236220472" footer="0.5118110236220472"/>
  <pageSetup horizontalDpi="600" verticalDpi="600" orientation="landscape" paperSize="9" scale="115" r:id="rId2"/>
  <headerFooter alignWithMargins="0">
    <oddHeader>&amp;LCARTONAGENS VISUAIS MAXX&amp;RBALANÇO PATRIMONIAL
EXERCICIO  X1
</oddHeader>
    <oddFooter>&amp;LDOCENTE - ARIEVALDO ALVES DE LIMA
http://www.grupoempresarial.adm.br&amp;C&amp;P&amp;R&amp;D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Felipe Vasques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F</dc:creator>
  <cp:keywords/>
  <dc:description/>
  <cp:lastModifiedBy>Lima</cp:lastModifiedBy>
  <cp:lastPrinted>2010-04-02T20:31:00Z</cp:lastPrinted>
  <dcterms:created xsi:type="dcterms:W3CDTF">2005-05-16T18:43:54Z</dcterms:created>
  <dcterms:modified xsi:type="dcterms:W3CDTF">2014-09-16T13:43:38Z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