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35" windowHeight="4875" firstSheet="2" activeTab="3"/>
  </bookViews>
  <sheets>
    <sheet name="o problema" sheetId="1" r:id="rId1"/>
    <sheet name="registros contábeis" sheetId="2" r:id="rId2"/>
    <sheet name="mutação patrimonial" sheetId="3" r:id="rId3"/>
    <sheet name="composição do investimento" sheetId="4" r:id="rId4"/>
    <sheet name="consolidação dos balanços" sheetId="5" r:id="rId5"/>
  </sheets>
  <definedNames>
    <definedName name="_ftn1" localSheetId="0">'o problema'!$A$46</definedName>
    <definedName name="_ftn2" localSheetId="0">'o problema'!$A$47</definedName>
    <definedName name="_ftn3" localSheetId="0">'o problema'!$A$48</definedName>
    <definedName name="_ftnref1" localSheetId="0">'o problema'!$A$7</definedName>
    <definedName name="_ftnref2" localSheetId="0">'o problema'!$A$9</definedName>
    <definedName name="_ftnref3" localSheetId="0">'o problema'!$A$39</definedName>
    <definedName name="_xlnm.Print_Area" localSheetId="4">'consolidação dos balanços'!$A$1:$G$27</definedName>
  </definedNames>
  <calcPr fullCalcOnLoad="1"/>
</workbook>
</file>

<file path=xl/sharedStrings.xml><?xml version="1.0" encoding="utf-8"?>
<sst xmlns="http://schemas.openxmlformats.org/spreadsheetml/2006/main" count="138" uniqueCount="87">
  <si>
    <t xml:space="preserve">   </t>
  </si>
  <si>
    <t>q       Balanço Patrimonial em Xo[2]</t>
  </si>
  <si>
    <t>Grupos</t>
  </si>
  <si>
    <t>Ativo Circulante</t>
  </si>
  <si>
    <t>Ativo Permanente</t>
  </si>
  <si>
    <t>Ativo Total</t>
  </si>
  <si>
    <t>Passivo Circulante</t>
  </si>
  <si>
    <t>Patrimônio Liquido</t>
  </si>
  <si>
    <t>Capital Social</t>
  </si>
  <si>
    <t>Reservas</t>
  </si>
  <si>
    <t>Passivo Total</t>
  </si>
  <si>
    <r>
      <t>q</t>
    </r>
    <r>
      <rPr>
        <sz val="7"/>
        <color indexed="8"/>
        <rFont val="Times New Roman"/>
        <family val="1"/>
      </rPr>
      <t xml:space="preserve">       </t>
    </r>
    <r>
      <rPr>
        <sz val="10.5"/>
        <color indexed="8"/>
        <rFont val="Arial"/>
        <family val="2"/>
      </rPr>
      <t>Resultados em X1</t>
    </r>
  </si>
  <si>
    <t>Conta</t>
  </si>
  <si>
    <t>Controladora</t>
  </si>
  <si>
    <t>Receita líquida</t>
  </si>
  <si>
    <t>Despesas operacionais</t>
  </si>
  <si>
    <t>Lucro antes do IR</t>
  </si>
  <si>
    <t>RLP</t>
  </si>
  <si>
    <t>ELP</t>
  </si>
  <si>
    <t>Resultado Futuro</t>
  </si>
  <si>
    <t>Resultados Exercício</t>
  </si>
  <si>
    <t>contas</t>
  </si>
  <si>
    <t>inicio</t>
  </si>
  <si>
    <t>final</t>
  </si>
  <si>
    <t>variação</t>
  </si>
  <si>
    <t>capital social</t>
  </si>
  <si>
    <t>reservas de lucros</t>
  </si>
  <si>
    <t>totais</t>
  </si>
  <si>
    <t>Competencia Xo</t>
  </si>
  <si>
    <t>Investimentos</t>
  </si>
  <si>
    <t>Ágio</t>
  </si>
  <si>
    <t>a</t>
  </si>
  <si>
    <t>Caixa Geral</t>
  </si>
  <si>
    <t>competencia X1</t>
  </si>
  <si>
    <t xml:space="preserve">Caixa Geral </t>
  </si>
  <si>
    <t>Receitas</t>
  </si>
  <si>
    <t>Gastos Diversos</t>
  </si>
  <si>
    <t>Competencia X1</t>
  </si>
  <si>
    <t>Gastos Gerais</t>
  </si>
  <si>
    <t>Reservas de Lucros</t>
  </si>
  <si>
    <t>ativo circulante</t>
  </si>
  <si>
    <t>realizável longo prazo</t>
  </si>
  <si>
    <t>ativo permanente</t>
  </si>
  <si>
    <t>passivo circulante</t>
  </si>
  <si>
    <t>exigivel longo prazo</t>
  </si>
  <si>
    <t>equivalencia patrimonial</t>
  </si>
  <si>
    <t>valor da aquisição</t>
  </si>
  <si>
    <t>bens e direitos</t>
  </si>
  <si>
    <t>obrigações e patrimonio liquido</t>
  </si>
  <si>
    <t>soma</t>
  </si>
  <si>
    <t>ajustes</t>
  </si>
  <si>
    <t>integral</t>
  </si>
  <si>
    <t>Compra 30% do PL da empresa Delta em Xo pagando 1.550,00[1]</t>
  </si>
  <si>
    <t>ADM ARCHER DANIELS MIDLAND</t>
  </si>
  <si>
    <t>ADM</t>
  </si>
  <si>
    <t>LCD</t>
  </si>
  <si>
    <t>Controlada</t>
  </si>
  <si>
    <t>Provisão IR</t>
  </si>
  <si>
    <t>Reserva de Lucros</t>
  </si>
  <si>
    <t>Controladora 30%</t>
  </si>
  <si>
    <t>Ajuste Avaliação Patrimonial</t>
  </si>
  <si>
    <t>Resultados Exercicio</t>
  </si>
  <si>
    <t>vr apropriação receitas</t>
  </si>
  <si>
    <t>vr apropriação gastos</t>
  </si>
  <si>
    <t>encerramento do exercicio</t>
  </si>
  <si>
    <t>Resultado Exercicio</t>
  </si>
  <si>
    <t>Gastos</t>
  </si>
  <si>
    <t>apropriação Equivalencia Patrimonial</t>
  </si>
  <si>
    <t>vr aquisição de investimentos LCD</t>
  </si>
  <si>
    <t>Vr. Aumento do capital</t>
  </si>
  <si>
    <t>L C D</t>
  </si>
  <si>
    <t>reservas estatutarias</t>
  </si>
  <si>
    <t>ajuste de equivalecia patrimonial</t>
  </si>
  <si>
    <t>desagio recebido na aplicação</t>
  </si>
  <si>
    <t>receitas não realizadas</t>
  </si>
  <si>
    <t>outras participações  / 70% de 5.220,00</t>
  </si>
  <si>
    <t>Distribuição dos investimentos de LCD</t>
  </si>
  <si>
    <t>ADM Archer Daniels Midland</t>
  </si>
  <si>
    <t>inicial</t>
  </si>
  <si>
    <t>outras participantes</t>
  </si>
  <si>
    <t>total PL investida</t>
  </si>
  <si>
    <t>Ativo não Circulante / investimentos</t>
  </si>
  <si>
    <t>Ativo não Circulante / Imobilizado</t>
  </si>
  <si>
    <t>Passivo não Circulante / ELP</t>
  </si>
  <si>
    <t>Passivo não Circulante / Receitas Estimadas liquida</t>
  </si>
  <si>
    <t>Reservas Estatutárias</t>
  </si>
  <si>
    <t>Outros participantes conforme composição planilhada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</si>
</sst>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#,##0.000"/>
    <numFmt numFmtId="183" formatCode="#,##0.0"/>
  </numFmts>
  <fonts count="53">
    <font>
      <sz val="10"/>
      <name val="Arial"/>
      <family val="0"/>
    </font>
    <font>
      <sz val="12"/>
      <name val="Times New Roman"/>
      <family val="1"/>
    </font>
    <font>
      <sz val="8.5"/>
      <name val="Times New Roman"/>
      <family val="1"/>
    </font>
    <font>
      <b/>
      <sz val="47.5"/>
      <color indexed="12"/>
      <name val="Times New Roman"/>
      <family val="1"/>
    </font>
    <font>
      <b/>
      <u val="single"/>
      <sz val="9.5"/>
      <color indexed="8"/>
      <name val="Arial"/>
      <family val="2"/>
    </font>
    <font>
      <sz val="8"/>
      <color indexed="8"/>
      <name val="Wingdings"/>
      <family val="0"/>
    </font>
    <font>
      <sz val="7"/>
      <color indexed="8"/>
      <name val="Times New Roman"/>
      <family val="1"/>
    </font>
    <font>
      <sz val="10.5"/>
      <color indexed="8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44" applyAlignment="1" applyProtection="1">
      <alignment horizontal="left" indent="4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44" applyAlignment="1" applyProtection="1">
      <alignment horizontal="justify"/>
      <protection/>
    </xf>
    <xf numFmtId="0" fontId="8" fillId="0" borderId="0" xfId="0" applyFont="1" applyAlignment="1">
      <alignment/>
    </xf>
    <xf numFmtId="0" fontId="9" fillId="0" borderId="0" xfId="44" applyFont="1" applyAlignment="1" applyProtection="1">
      <alignment horizontal="left" indent="4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4" fontId="1" fillId="0" borderId="13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4" fontId="12" fillId="0" borderId="13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vertical="top" wrapText="1"/>
    </xf>
    <xf numFmtId="4" fontId="14" fillId="0" borderId="10" xfId="0" applyNumberFormat="1" applyFont="1" applyBorder="1" applyAlignment="1">
      <alignment horizontal="right" vertical="top" wrapText="1"/>
    </xf>
    <xf numFmtId="2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/>
    </xf>
    <xf numFmtId="4" fontId="1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17" fillId="34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11" fillId="35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2" fontId="16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2" fontId="15" fillId="37" borderId="10" xfId="0" applyNumberFormat="1" applyFont="1" applyFill="1" applyBorder="1" applyAlignment="1">
      <alignment/>
    </xf>
    <xf numFmtId="0" fontId="16" fillId="38" borderId="14" xfId="0" applyFont="1" applyFill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" fontId="18" fillId="0" borderId="10" xfId="0" applyNumberFormat="1" applyFont="1" applyBorder="1" applyAlignment="1">
      <alignment horizontal="right" vertical="top" wrapText="1"/>
    </xf>
    <xf numFmtId="2" fontId="16" fillId="38" borderId="1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0</xdr:rowOff>
    </xdr:from>
    <xdr:to>
      <xdr:col>3</xdr:col>
      <xdr:colOff>495300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4210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781050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943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723900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24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914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76200</xdr:rowOff>
    </xdr:from>
    <xdr:to>
      <xdr:col>4</xdr:col>
      <xdr:colOff>238125</xdr:colOff>
      <xdr:row>19</xdr:row>
      <xdr:rowOff>76200</xdr:rowOff>
    </xdr:to>
    <xdr:sp>
      <xdr:nvSpPr>
        <xdr:cNvPr id="2" name="Conector de seta reta 3"/>
        <xdr:cNvSpPr>
          <a:spLocks/>
        </xdr:cNvSpPr>
      </xdr:nvSpPr>
      <xdr:spPr>
        <a:xfrm rot="16200000" flipV="1">
          <a:off x="3933825" y="2019300"/>
          <a:ext cx="942975" cy="1133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85725</xdr:rowOff>
    </xdr:from>
    <xdr:to>
      <xdr:col>3</xdr:col>
      <xdr:colOff>304800</xdr:colOff>
      <xdr:row>20</xdr:row>
      <xdr:rowOff>66675</xdr:rowOff>
    </xdr:to>
    <xdr:sp>
      <xdr:nvSpPr>
        <xdr:cNvPr id="3" name="Conector de seta reta 5"/>
        <xdr:cNvSpPr>
          <a:spLocks/>
        </xdr:cNvSpPr>
      </xdr:nvSpPr>
      <xdr:spPr>
        <a:xfrm rot="16200000" flipV="1">
          <a:off x="3286125" y="2190750"/>
          <a:ext cx="95250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38100</xdr:rowOff>
    </xdr:from>
    <xdr:to>
      <xdr:col>4</xdr:col>
      <xdr:colOff>381000</xdr:colOff>
      <xdr:row>12</xdr:row>
      <xdr:rowOff>114300</xdr:rowOff>
    </xdr:to>
    <xdr:sp>
      <xdr:nvSpPr>
        <xdr:cNvPr id="4" name="Texto explicativo retangular 6"/>
        <xdr:cNvSpPr>
          <a:spLocks/>
        </xdr:cNvSpPr>
      </xdr:nvSpPr>
      <xdr:spPr>
        <a:xfrm>
          <a:off x="4076700" y="523875"/>
          <a:ext cx="942975" cy="1533525"/>
        </a:xfrm>
        <a:prstGeom prst="wedgeRectCallout">
          <a:avLst>
            <a:gd name="adj1" fmla="val -70356"/>
            <a:gd name="adj2" fmla="val -14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Observar que o deságio se refere ao desembolso menor do que os 30% do PL adquirido por ADM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677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21</xdr:row>
      <xdr:rowOff>57150</xdr:rowOff>
    </xdr:from>
    <xdr:to>
      <xdr:col>6</xdr:col>
      <xdr:colOff>581025</xdr:colOff>
      <xdr:row>26</xdr:row>
      <xdr:rowOff>66675</xdr:rowOff>
    </xdr:to>
    <xdr:sp>
      <xdr:nvSpPr>
        <xdr:cNvPr id="2" name="Texto explicativo retangular 2"/>
        <xdr:cNvSpPr>
          <a:spLocks/>
        </xdr:cNvSpPr>
      </xdr:nvSpPr>
      <xdr:spPr>
        <a:xfrm>
          <a:off x="5486400" y="4086225"/>
          <a:ext cx="1981200" cy="819150"/>
        </a:xfrm>
        <a:prstGeom prst="wedgeRectCallout">
          <a:avLst>
            <a:gd name="adj1" fmla="val -4486"/>
            <a:gd name="adj2" fmla="val -20330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Observar os calculos constantes no ajustamento para efeito de consolidação = 30% parte</a:t>
          </a:r>
          <a:r>
            <a:rPr lang="en-US" cap="none" sz="1100" b="0" i="0" u="none" baseline="0">
              <a:solidFill>
                <a:srgbClr val="000000"/>
              </a:solidFill>
            </a:rPr>
            <a:t> ADM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8">
      <selection activeCell="E3" sqref="E3"/>
    </sheetView>
  </sheetViews>
  <sheetFormatPr defaultColWidth="9.140625" defaultRowHeight="12.75"/>
  <cols>
    <col min="1" max="1" width="26.7109375" style="0" customWidth="1"/>
    <col min="2" max="2" width="16.57421875" style="0" customWidth="1"/>
    <col min="3" max="3" width="14.7109375" style="0" customWidth="1"/>
  </cols>
  <sheetData>
    <row r="1" ht="12.75">
      <c r="A1" s="1" t="s">
        <v>0</v>
      </c>
    </row>
    <row r="2" ht="12.75">
      <c r="A2" s="1" t="s">
        <v>0</v>
      </c>
    </row>
    <row r="3" ht="60">
      <c r="A3" s="2"/>
    </row>
    <row r="5" ht="12.75">
      <c r="A5" s="3" t="s">
        <v>53</v>
      </c>
    </row>
    <row r="7" ht="12.75">
      <c r="A7" s="14" t="s">
        <v>52</v>
      </c>
    </row>
    <row r="9" ht="12.75">
      <c r="A9" s="4" t="s">
        <v>1</v>
      </c>
    </row>
    <row r="11" spans="1:3" ht="13.5">
      <c r="A11" s="5" t="s">
        <v>2</v>
      </c>
      <c r="B11" s="6" t="s">
        <v>54</v>
      </c>
      <c r="C11" s="6" t="s">
        <v>55</v>
      </c>
    </row>
    <row r="12" spans="1:3" ht="17.25" customHeight="1">
      <c r="A12" s="7" t="s">
        <v>3</v>
      </c>
      <c r="B12" s="8">
        <v>4500</v>
      </c>
      <c r="C12" s="8">
        <v>2750</v>
      </c>
    </row>
    <row r="13" spans="1:3" ht="13.5">
      <c r="A13" s="7" t="s">
        <v>17</v>
      </c>
      <c r="B13" s="8">
        <v>1100</v>
      </c>
      <c r="C13" s="8">
        <v>300</v>
      </c>
    </row>
    <row r="14" spans="1:3" ht="15" customHeight="1">
      <c r="A14" s="7" t="s">
        <v>4</v>
      </c>
      <c r="B14" s="8">
        <v>3900</v>
      </c>
      <c r="C14" s="8">
        <v>2950</v>
      </c>
    </row>
    <row r="15" spans="1:3" ht="17.25" customHeight="1">
      <c r="A15" s="30" t="s">
        <v>5</v>
      </c>
      <c r="B15" s="31">
        <v>9500</v>
      </c>
      <c r="C15" s="31">
        <v>6000</v>
      </c>
    </row>
    <row r="16" spans="1:3" ht="15.75">
      <c r="A16" s="9"/>
      <c r="B16" s="29"/>
      <c r="C16" s="29"/>
    </row>
    <row r="17" spans="1:3" ht="18" customHeight="1">
      <c r="A17" s="7" t="s">
        <v>6</v>
      </c>
      <c r="B17" s="8">
        <v>2800</v>
      </c>
      <c r="C17" s="8">
        <v>500</v>
      </c>
    </row>
    <row r="18" spans="1:3" ht="15.75">
      <c r="A18" s="7" t="s">
        <v>18</v>
      </c>
      <c r="B18" s="8">
        <v>500</v>
      </c>
      <c r="C18" s="29"/>
    </row>
    <row r="19" spans="1:3" ht="15.75">
      <c r="A19" s="7" t="s">
        <v>19</v>
      </c>
      <c r="B19" s="29"/>
      <c r="C19" s="8">
        <v>280</v>
      </c>
    </row>
    <row r="20" spans="1:3" ht="16.5" customHeight="1">
      <c r="A20" s="7" t="s">
        <v>7</v>
      </c>
      <c r="B20" s="29"/>
      <c r="C20" s="29"/>
    </row>
    <row r="21" spans="1:3" ht="16.5" customHeight="1">
      <c r="A21" s="7" t="s">
        <v>8</v>
      </c>
      <c r="B21" s="8">
        <v>5000</v>
      </c>
      <c r="C21" s="8">
        <v>3000</v>
      </c>
    </row>
    <row r="22" spans="1:3" ht="18" customHeight="1">
      <c r="A22" s="7" t="s">
        <v>20</v>
      </c>
      <c r="B22" s="8">
        <v>1000</v>
      </c>
      <c r="C22" s="8">
        <v>1650</v>
      </c>
    </row>
    <row r="23" spans="1:3" ht="14.25" customHeight="1">
      <c r="A23" s="7" t="s">
        <v>9</v>
      </c>
      <c r="B23" s="8">
        <v>200</v>
      </c>
      <c r="C23" s="8">
        <v>570</v>
      </c>
    </row>
    <row r="24" spans="1:3" ht="14.25" customHeight="1">
      <c r="A24" s="30" t="s">
        <v>10</v>
      </c>
      <c r="B24" s="31">
        <f>SUM(B17:B23)</f>
        <v>9500</v>
      </c>
      <c r="C24" s="31">
        <f>SUM(C17:C23)</f>
        <v>6000</v>
      </c>
    </row>
    <row r="26" ht="18.75" customHeight="1">
      <c r="A26" s="10" t="s">
        <v>11</v>
      </c>
    </row>
    <row r="28" spans="1:3" ht="16.5" customHeight="1">
      <c r="A28" s="5" t="s">
        <v>12</v>
      </c>
      <c r="B28" s="5" t="s">
        <v>13</v>
      </c>
      <c r="C28" s="5" t="s">
        <v>56</v>
      </c>
    </row>
    <row r="29" spans="1:3" ht="17.25" customHeight="1">
      <c r="A29" s="39" t="s">
        <v>14</v>
      </c>
      <c r="B29" s="40">
        <v>4200</v>
      </c>
      <c r="C29" s="40">
        <v>2100</v>
      </c>
    </row>
    <row r="30" spans="1:3" ht="16.5" customHeight="1">
      <c r="A30" s="39" t="s">
        <v>15</v>
      </c>
      <c r="B30" s="40">
        <v>2800</v>
      </c>
      <c r="C30" s="40">
        <v>2170</v>
      </c>
    </row>
    <row r="31" spans="1:3" ht="14.25" customHeight="1">
      <c r="A31" s="39" t="s">
        <v>16</v>
      </c>
      <c r="B31" s="40">
        <v>1400</v>
      </c>
      <c r="C31" s="41">
        <v>-70</v>
      </c>
    </row>
    <row r="32" spans="1:3" ht="13.5">
      <c r="A32" s="42" t="s">
        <v>57</v>
      </c>
      <c r="B32" s="18">
        <f>B31*20%</f>
        <v>280</v>
      </c>
      <c r="C32" s="16"/>
    </row>
    <row r="33" spans="1:3" ht="13.5">
      <c r="A33" s="43" t="s">
        <v>58</v>
      </c>
      <c r="B33" s="44">
        <f>B31-B32</f>
        <v>1120</v>
      </c>
      <c r="C33" s="44">
        <f>C31-C32</f>
        <v>-70</v>
      </c>
    </row>
    <row r="35" ht="13.5">
      <c r="A35" s="11"/>
    </row>
    <row r="37" ht="13.5">
      <c r="A37" s="11"/>
    </row>
    <row r="39" ht="12.75">
      <c r="A39" s="12"/>
    </row>
    <row r="41" ht="13.5">
      <c r="A41" s="11"/>
    </row>
    <row r="43" ht="13.5">
      <c r="A43" s="13"/>
    </row>
    <row r="46" ht="12.75">
      <c r="A46" s="12"/>
    </row>
    <row r="47" ht="12.75">
      <c r="A47" s="12"/>
    </row>
    <row r="48" ht="12.75">
      <c r="A48" s="12"/>
    </row>
  </sheetData>
  <sheetProtection/>
  <hyperlinks>
    <hyperlink ref="A7" location="_ftn1" display="_ftn1"/>
    <hyperlink ref="A9" location="_ftn2" display="_ftn2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&amp;LADM ARCHER DANIELS MIDLAND 
AVALIAÇÃO DE INVESTIMENTOS&amp;RMÉTODO DE EQUIVALENCIA PATRIMONIAL</oddHeader>
    <oddFooter>&amp;LDOCENTE - ARIEVALDO ALVES DE LIMA
http://www.grupoempresarial.adm.br&amp;C&amp;N&amp;R&amp;D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9"/>
  <sheetViews>
    <sheetView zoomScalePageLayoutView="0" workbookViewId="0" topLeftCell="A22">
      <selection activeCell="G19" sqref="G19"/>
    </sheetView>
  </sheetViews>
  <sheetFormatPr defaultColWidth="9.140625" defaultRowHeight="12.75"/>
  <cols>
    <col min="1" max="1" width="4.8515625" style="0" customWidth="1"/>
    <col min="2" max="2" width="31.7109375" style="0" customWidth="1"/>
    <col min="3" max="3" width="11.140625" style="0" customWidth="1"/>
    <col min="4" max="4" width="11.8515625" style="0" customWidth="1"/>
  </cols>
  <sheetData>
    <row r="4" spans="1:4" ht="12.75">
      <c r="A4" s="46"/>
      <c r="B4" s="50" t="s">
        <v>59</v>
      </c>
      <c r="C4" s="46"/>
      <c r="D4" s="46"/>
    </row>
    <row r="5" spans="1:4" ht="12.75">
      <c r="A5" s="15"/>
      <c r="C5" s="15"/>
      <c r="D5" s="15"/>
    </row>
    <row r="6" spans="1:4" ht="12.75">
      <c r="A6" s="16">
        <v>1</v>
      </c>
      <c r="B6" s="15" t="s">
        <v>28</v>
      </c>
      <c r="D6" s="17">
        <f>('o problema'!C21+'o problema'!C22+'o problema'!C23)*30%</f>
        <v>1566</v>
      </c>
    </row>
    <row r="7" spans="1:4" ht="12.75">
      <c r="A7" s="16"/>
      <c r="B7" s="17" t="s">
        <v>29</v>
      </c>
      <c r="C7" s="18">
        <v>16</v>
      </c>
      <c r="D7" s="17"/>
    </row>
    <row r="8" spans="1:4" ht="12.75">
      <c r="A8" s="19" t="s">
        <v>31</v>
      </c>
      <c r="B8" s="18" t="s">
        <v>30</v>
      </c>
      <c r="C8" s="18">
        <v>1550</v>
      </c>
      <c r="D8" s="17">
        <v>1566</v>
      </c>
    </row>
    <row r="9" spans="1:4" ht="12.75">
      <c r="A9" s="16"/>
      <c r="B9" s="18" t="s">
        <v>32</v>
      </c>
      <c r="C9" s="18"/>
      <c r="D9" s="17"/>
    </row>
    <row r="10" spans="1:4" ht="12.75">
      <c r="A10" s="15"/>
      <c r="B10" s="18" t="s">
        <v>68</v>
      </c>
      <c r="C10" s="17"/>
      <c r="D10" s="17"/>
    </row>
    <row r="11" spans="1:4" ht="12.75">
      <c r="A11" s="16"/>
      <c r="B11" s="17"/>
      <c r="C11" s="16"/>
      <c r="D11" s="16"/>
    </row>
    <row r="12" spans="1:4" ht="12.75">
      <c r="A12" s="16">
        <v>2</v>
      </c>
      <c r="B12" s="21" t="s">
        <v>33</v>
      </c>
      <c r="C12" s="16"/>
      <c r="D12" s="16"/>
    </row>
    <row r="13" spans="1:4" ht="12.75">
      <c r="A13" s="19" t="s">
        <v>31</v>
      </c>
      <c r="B13" s="21" t="s">
        <v>34</v>
      </c>
      <c r="C13" s="16"/>
      <c r="D13" s="17">
        <v>4200</v>
      </c>
    </row>
    <row r="14" spans="1:4" ht="12.75">
      <c r="A14" s="16"/>
      <c r="B14" s="21" t="s">
        <v>35</v>
      </c>
      <c r="C14" s="16"/>
      <c r="D14" s="16"/>
    </row>
    <row r="15" spans="1:4" ht="12.75">
      <c r="A15" s="16"/>
      <c r="B15" s="16" t="s">
        <v>62</v>
      </c>
      <c r="C15" s="16"/>
      <c r="D15" s="16"/>
    </row>
    <row r="16" spans="1:4" ht="12.75">
      <c r="A16" s="16">
        <v>3</v>
      </c>
      <c r="B16" s="16"/>
      <c r="C16" s="16"/>
      <c r="D16" s="16"/>
    </row>
    <row r="17" spans="1:4" ht="12.75">
      <c r="A17" s="19" t="s">
        <v>31</v>
      </c>
      <c r="B17" s="21" t="s">
        <v>36</v>
      </c>
      <c r="C17" s="16"/>
      <c r="D17" s="17">
        <v>2800</v>
      </c>
    </row>
    <row r="18" spans="1:4" ht="12.75">
      <c r="A18" s="19"/>
      <c r="B18" s="21" t="s">
        <v>32</v>
      </c>
      <c r="C18" s="16"/>
      <c r="D18" s="17"/>
    </row>
    <row r="19" spans="1:4" ht="12.75">
      <c r="A19" s="19"/>
      <c r="B19" s="21" t="s">
        <v>63</v>
      </c>
      <c r="C19" s="16"/>
      <c r="D19" s="17"/>
    </row>
    <row r="20" spans="1:4" ht="12.75">
      <c r="A20" s="19">
        <v>4</v>
      </c>
      <c r="B20" s="21"/>
      <c r="C20" s="16"/>
      <c r="D20" s="17"/>
    </row>
    <row r="21" spans="1:4" ht="12.75">
      <c r="A21" s="19" t="s">
        <v>31</v>
      </c>
      <c r="B21" s="21" t="s">
        <v>35</v>
      </c>
      <c r="C21" s="16"/>
      <c r="D21" s="17">
        <v>4200</v>
      </c>
    </row>
    <row r="22" spans="1:4" ht="12.75">
      <c r="A22" s="19"/>
      <c r="B22" s="21" t="s">
        <v>61</v>
      </c>
      <c r="C22" s="16"/>
      <c r="D22" s="17"/>
    </row>
    <row r="23" spans="1:4" ht="12.75">
      <c r="A23" s="19"/>
      <c r="B23" s="21" t="s">
        <v>64</v>
      </c>
      <c r="C23" s="16"/>
      <c r="D23" s="17"/>
    </row>
    <row r="24" spans="1:4" ht="12.75">
      <c r="A24" s="19">
        <v>5</v>
      </c>
      <c r="B24" s="21"/>
      <c r="C24" s="16"/>
      <c r="D24" s="17">
        <v>3080</v>
      </c>
    </row>
    <row r="25" spans="1:4" ht="12.75">
      <c r="A25" s="19" t="s">
        <v>31</v>
      </c>
      <c r="B25" s="21" t="s">
        <v>65</v>
      </c>
      <c r="C25" s="17">
        <v>2800</v>
      </c>
      <c r="D25" s="17"/>
    </row>
    <row r="26" spans="1:4" ht="12.75">
      <c r="A26" s="19" t="s">
        <v>31</v>
      </c>
      <c r="B26" s="21" t="s">
        <v>66</v>
      </c>
      <c r="C26" s="17">
        <v>280</v>
      </c>
      <c r="D26" s="17">
        <v>3080</v>
      </c>
    </row>
    <row r="27" spans="1:4" ht="12.75">
      <c r="A27" s="19"/>
      <c r="B27" s="21" t="s">
        <v>57</v>
      </c>
      <c r="C27" s="17"/>
      <c r="D27" s="17"/>
    </row>
    <row r="28" spans="1:4" ht="12.75">
      <c r="A28" s="19"/>
      <c r="B28" s="21" t="s">
        <v>64</v>
      </c>
      <c r="C28" s="16"/>
      <c r="D28" s="17"/>
    </row>
    <row r="29" spans="1:4" ht="12.75">
      <c r="A29" s="16">
        <v>6</v>
      </c>
      <c r="B29" s="21"/>
      <c r="C29" s="16"/>
      <c r="D29" s="16"/>
    </row>
    <row r="30" spans="1:4" ht="12.75">
      <c r="A30" s="19" t="s">
        <v>31</v>
      </c>
      <c r="B30" s="21" t="s">
        <v>60</v>
      </c>
      <c r="C30" s="16"/>
      <c r="D30" s="18">
        <v>21</v>
      </c>
    </row>
    <row r="31" spans="1:4" ht="12.75">
      <c r="A31" s="16"/>
      <c r="B31" s="21" t="s">
        <v>29</v>
      </c>
      <c r="C31" s="16"/>
      <c r="D31" s="16"/>
    </row>
    <row r="32" spans="1:4" ht="12.75">
      <c r="A32" s="16"/>
      <c r="B32" s="16" t="s">
        <v>67</v>
      </c>
      <c r="C32" s="16"/>
      <c r="D32" s="16"/>
    </row>
    <row r="33" spans="1:4" ht="12.75">
      <c r="A33" s="47"/>
      <c r="B33" s="16"/>
      <c r="C33" s="47"/>
      <c r="D33" s="47"/>
    </row>
    <row r="34" spans="1:4" ht="12.75">
      <c r="A34" s="48"/>
      <c r="B34" s="48"/>
      <c r="C34" s="48"/>
      <c r="D34" s="48"/>
    </row>
    <row r="35" spans="1:4" ht="12.75">
      <c r="A35" s="48"/>
      <c r="B35" s="48"/>
      <c r="C35" s="48"/>
      <c r="D35" s="48"/>
    </row>
    <row r="36" spans="1:4" ht="12.75">
      <c r="A36" s="48"/>
      <c r="B36" s="48"/>
      <c r="C36" s="48"/>
      <c r="D36" s="48"/>
    </row>
    <row r="37" spans="1:4" ht="12.75">
      <c r="A37" s="48"/>
      <c r="B37" s="48"/>
      <c r="C37" s="48"/>
      <c r="D37" s="48"/>
    </row>
    <row r="38" spans="1:4" ht="12.75">
      <c r="A38" s="48"/>
      <c r="B38" s="48"/>
      <c r="C38" s="48"/>
      <c r="D38" s="48"/>
    </row>
    <row r="39" spans="1:4" ht="12.75">
      <c r="A39" s="48"/>
      <c r="B39" s="48"/>
      <c r="C39" s="48"/>
      <c r="D39" s="48"/>
    </row>
    <row r="40" spans="1:4" ht="12.75">
      <c r="A40" s="48"/>
      <c r="B40" s="48"/>
      <c r="C40" s="48"/>
      <c r="D40" s="48"/>
    </row>
    <row r="41" spans="1:4" ht="12.75">
      <c r="A41" s="48"/>
      <c r="B41" s="48"/>
      <c r="C41" s="48"/>
      <c r="D41" s="48"/>
    </row>
    <row r="42" spans="1:4" ht="12.75">
      <c r="A42" s="48"/>
      <c r="B42" s="48"/>
      <c r="C42" s="48"/>
      <c r="D42" s="48"/>
    </row>
    <row r="43" spans="1:4" ht="12.75">
      <c r="A43" s="48"/>
      <c r="B43" s="48"/>
      <c r="C43" s="48"/>
      <c r="D43" s="48"/>
    </row>
    <row r="44" spans="1:4" ht="12.75">
      <c r="A44" s="48"/>
      <c r="B44" s="48"/>
      <c r="C44" s="48"/>
      <c r="D44" s="48"/>
    </row>
    <row r="45" spans="1:4" ht="12.75">
      <c r="A45" s="48"/>
      <c r="B45" s="48"/>
      <c r="C45" s="48"/>
      <c r="D45" s="48"/>
    </row>
    <row r="46" spans="1:4" ht="12.75">
      <c r="A46" s="48"/>
      <c r="B46" s="48"/>
      <c r="C46" s="48"/>
      <c r="D46" s="48"/>
    </row>
    <row r="47" spans="1:4" ht="12.75">
      <c r="A47" s="48"/>
      <c r="B47" s="48"/>
      <c r="C47" s="48"/>
      <c r="D47" s="48"/>
    </row>
    <row r="48" spans="1:4" ht="12.75">
      <c r="A48" s="48"/>
      <c r="B48" s="48"/>
      <c r="C48" s="48"/>
      <c r="D48" s="48"/>
    </row>
    <row r="49" spans="1:4" ht="12.75">
      <c r="A49" s="49"/>
      <c r="B49" s="49" t="s">
        <v>56</v>
      </c>
      <c r="C49" s="49"/>
      <c r="D49" s="49"/>
    </row>
    <row r="50" spans="1:4" ht="12.75">
      <c r="A50" s="16"/>
      <c r="B50" s="16"/>
      <c r="C50" s="16"/>
      <c r="D50" s="16"/>
    </row>
    <row r="51" spans="1:4" ht="12.75">
      <c r="A51" s="16"/>
      <c r="B51" s="16"/>
      <c r="C51" s="16"/>
      <c r="D51" s="16"/>
    </row>
    <row r="52" spans="1:4" ht="12.75">
      <c r="A52" s="16">
        <v>1</v>
      </c>
      <c r="B52" s="16" t="s">
        <v>37</v>
      </c>
      <c r="C52" s="16"/>
      <c r="D52" s="16"/>
    </row>
    <row r="53" spans="1:4" ht="12.75">
      <c r="A53" s="19" t="s">
        <v>31</v>
      </c>
      <c r="B53" s="16" t="s">
        <v>32</v>
      </c>
      <c r="C53" s="16"/>
      <c r="D53" s="17">
        <v>2100</v>
      </c>
    </row>
    <row r="54" spans="1:4" ht="12.75">
      <c r="A54" s="19"/>
      <c r="B54" s="16" t="s">
        <v>35</v>
      </c>
      <c r="C54" s="16"/>
      <c r="D54" s="16"/>
    </row>
    <row r="55" spans="1:4" ht="12.75">
      <c r="A55" s="19">
        <v>2</v>
      </c>
      <c r="B55" s="16" t="s">
        <v>62</v>
      </c>
      <c r="C55" s="16"/>
      <c r="D55" s="16"/>
    </row>
    <row r="56" spans="1:4" ht="12.75">
      <c r="A56" s="19" t="s">
        <v>31</v>
      </c>
      <c r="B56" s="16" t="s">
        <v>38</v>
      </c>
      <c r="C56" s="16"/>
      <c r="D56" s="17">
        <v>2170</v>
      </c>
    </row>
    <row r="57" spans="1:4" ht="12.75">
      <c r="A57" s="16"/>
      <c r="B57" s="16" t="s">
        <v>32</v>
      </c>
      <c r="C57" s="16"/>
      <c r="D57" s="16"/>
    </row>
    <row r="58" spans="1:4" ht="12.75">
      <c r="A58" s="16">
        <v>3</v>
      </c>
      <c r="B58" s="21" t="s">
        <v>63</v>
      </c>
      <c r="C58" s="16"/>
      <c r="D58" s="16"/>
    </row>
    <row r="59" spans="1:4" ht="12.75">
      <c r="A59" s="19" t="s">
        <v>31</v>
      </c>
      <c r="B59" s="16" t="s">
        <v>39</v>
      </c>
      <c r="C59" s="16"/>
      <c r="D59" s="18">
        <v>350</v>
      </c>
    </row>
    <row r="60" spans="1:4" ht="12.75">
      <c r="A60" s="16"/>
      <c r="B60" s="16" t="s">
        <v>8</v>
      </c>
      <c r="C60" s="16"/>
      <c r="D60" s="16"/>
    </row>
    <row r="61" spans="1:4" ht="12.75">
      <c r="A61" s="16"/>
      <c r="B61" s="16" t="s">
        <v>69</v>
      </c>
      <c r="C61" s="16"/>
      <c r="D61" s="16"/>
    </row>
    <row r="62" spans="1:4" ht="12.75">
      <c r="A62" s="16">
        <v>4</v>
      </c>
      <c r="B62" s="16"/>
      <c r="C62" s="16"/>
      <c r="D62" s="17"/>
    </row>
    <row r="63" spans="1:4" ht="12.75">
      <c r="A63" s="19" t="s">
        <v>31</v>
      </c>
      <c r="B63" s="21" t="s">
        <v>35</v>
      </c>
      <c r="C63" s="16"/>
      <c r="D63" s="17">
        <v>2100</v>
      </c>
    </row>
    <row r="64" spans="1:4" ht="12.75">
      <c r="A64" s="16"/>
      <c r="B64" s="21" t="s">
        <v>61</v>
      </c>
      <c r="C64" s="16"/>
      <c r="D64" s="17"/>
    </row>
    <row r="65" spans="1:4" ht="12.75">
      <c r="A65" s="16"/>
      <c r="B65" s="21" t="s">
        <v>64</v>
      </c>
      <c r="C65" s="16"/>
      <c r="D65" s="17"/>
    </row>
    <row r="66" spans="1:4" ht="12.75">
      <c r="A66" s="16">
        <v>5</v>
      </c>
      <c r="B66" s="21"/>
      <c r="C66" s="16"/>
      <c r="D66" s="17"/>
    </row>
    <row r="67" spans="1:4" ht="12.75">
      <c r="A67" s="19" t="s">
        <v>31</v>
      </c>
      <c r="B67" s="21" t="s">
        <v>65</v>
      </c>
      <c r="C67" s="17"/>
      <c r="D67" s="17">
        <v>2800</v>
      </c>
    </row>
    <row r="68" spans="1:4" ht="12.75">
      <c r="A68" s="16"/>
      <c r="B68" s="21" t="s">
        <v>66</v>
      </c>
      <c r="C68" s="16"/>
      <c r="D68" s="16"/>
    </row>
    <row r="69" spans="1:4" ht="12.75">
      <c r="A69" s="16"/>
      <c r="B69" s="21" t="s">
        <v>64</v>
      </c>
      <c r="C69" s="16"/>
      <c r="D6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2"/>
  <headerFooter alignWithMargins="0">
    <oddHeader>&amp;LADM ARCHER DANIELS MIDLAND&amp;RPAPEL DE TRABALHO
LIVRO DIARIO</oddHeader>
    <oddFooter>&amp;LDOCENTE - ARIEVALDO ALVES DE LIMA
http:www.grupoempresarial.adm.br&amp;C&amp;P&amp;R&amp;D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9.00390625" style="0" customWidth="1"/>
    <col min="2" max="2" width="12.7109375" style="0" customWidth="1"/>
    <col min="3" max="3" width="11.421875" style="0" customWidth="1"/>
    <col min="4" max="4" width="12.7109375" style="0" customWidth="1"/>
  </cols>
  <sheetData>
    <row r="3" spans="1:4" ht="12.75">
      <c r="A3" s="51" t="s">
        <v>21</v>
      </c>
      <c r="B3" s="51" t="s">
        <v>22</v>
      </c>
      <c r="C3" s="51" t="s">
        <v>23</v>
      </c>
      <c r="D3" s="51" t="s">
        <v>24</v>
      </c>
    </row>
    <row r="4" spans="1:4" ht="12.75">
      <c r="A4" s="16" t="s">
        <v>25</v>
      </c>
      <c r="B4" s="17">
        <v>5000</v>
      </c>
      <c r="C4" s="17">
        <v>5000</v>
      </c>
      <c r="D4" s="17">
        <f>C4-B4</f>
        <v>0</v>
      </c>
    </row>
    <row r="5" spans="1:4" ht="12.75">
      <c r="A5" s="45" t="s">
        <v>71</v>
      </c>
      <c r="B5" s="18">
        <v>200</v>
      </c>
      <c r="C5" s="18">
        <v>200</v>
      </c>
      <c r="D5" s="17">
        <f>C5-B5</f>
        <v>0</v>
      </c>
    </row>
    <row r="6" spans="1:4" ht="12.75">
      <c r="A6" s="16" t="s">
        <v>26</v>
      </c>
      <c r="B6" s="18">
        <v>1000</v>
      </c>
      <c r="C6" s="18">
        <v>2120</v>
      </c>
      <c r="D6" s="17">
        <f>C6-B6</f>
        <v>1120</v>
      </c>
    </row>
    <row r="7" spans="1:4" ht="12.75">
      <c r="A7" s="45" t="s">
        <v>72</v>
      </c>
      <c r="B7" s="18"/>
      <c r="C7" s="18">
        <v>-21</v>
      </c>
      <c r="D7" s="17">
        <f>C7-B7</f>
        <v>-21</v>
      </c>
    </row>
    <row r="8" spans="1:4" ht="12.75">
      <c r="A8" s="15" t="s">
        <v>27</v>
      </c>
      <c r="B8" s="17">
        <f>SUM(B4:B7)</f>
        <v>6200</v>
      </c>
      <c r="C8" s="17">
        <f>SUM(C4:C7)</f>
        <v>7299</v>
      </c>
      <c r="D8" s="17">
        <f>C8-B8</f>
        <v>1099</v>
      </c>
    </row>
    <row r="9" spans="1:4" ht="12.75">
      <c r="A9" s="55"/>
      <c r="B9" s="55"/>
      <c r="C9" s="55"/>
      <c r="D9" s="55"/>
    </row>
    <row r="14" spans="1:4" ht="20.25">
      <c r="A14" s="54" t="s">
        <v>70</v>
      </c>
      <c r="B14" s="52"/>
      <c r="C14" s="52"/>
      <c r="D14" s="52"/>
    </row>
    <row r="15" spans="1:4" ht="12.75">
      <c r="A15" s="53" t="s">
        <v>21</v>
      </c>
      <c r="B15" s="53" t="s">
        <v>22</v>
      </c>
      <c r="C15" s="53" t="s">
        <v>23</v>
      </c>
      <c r="D15" s="53" t="s">
        <v>24</v>
      </c>
    </row>
    <row r="16" spans="1:4" ht="12.75">
      <c r="A16" s="16" t="s">
        <v>25</v>
      </c>
      <c r="B16" s="17">
        <v>3000</v>
      </c>
      <c r="C16" s="17">
        <v>3350</v>
      </c>
      <c r="D16" s="17">
        <f>C16-B16</f>
        <v>350</v>
      </c>
    </row>
    <row r="17" spans="1:4" ht="12.75">
      <c r="A17" s="45" t="s">
        <v>71</v>
      </c>
      <c r="B17" s="18">
        <v>570</v>
      </c>
      <c r="C17" s="18">
        <v>220</v>
      </c>
      <c r="D17" s="17">
        <f>C17-B17</f>
        <v>-350</v>
      </c>
    </row>
    <row r="18" spans="1:4" ht="12.75">
      <c r="A18" s="16" t="s">
        <v>26</v>
      </c>
      <c r="B18" s="18">
        <v>1650</v>
      </c>
      <c r="C18" s="18">
        <v>1580</v>
      </c>
      <c r="D18" s="17">
        <f>C18-B18</f>
        <v>-70</v>
      </c>
    </row>
    <row r="19" spans="1:4" ht="12.75">
      <c r="A19" s="15" t="s">
        <v>27</v>
      </c>
      <c r="B19" s="17">
        <f>SUM(B16:B18)</f>
        <v>5220</v>
      </c>
      <c r="C19" s="17">
        <f>SUM(C16:C18)</f>
        <v>5150</v>
      </c>
      <c r="D19" s="17">
        <f>C19-B19</f>
        <v>-70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50" r:id="rId2"/>
  <headerFooter alignWithMargins="0">
    <oddHeader>&amp;LADM ARCHER DANIELS MIDLAND&amp;RPAPEL DE TRABALHO
MUTAÇÃO PATRIMONIAL</oddHeader>
    <oddFooter>&amp;LDOCENTE - ARIEVALDO ALVES DE LIMA
http:www.grupoempresarial.adm.br&amp;C&amp;P&amp;R&amp;D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32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3" width="11.421875" style="0" customWidth="1"/>
    <col min="4" max="4" width="10.57421875" style="0" customWidth="1"/>
  </cols>
  <sheetData>
    <row r="4" spans="1:4" ht="12.75">
      <c r="A4" s="22"/>
      <c r="B4" s="16" t="s">
        <v>40</v>
      </c>
      <c r="C4" s="17">
        <v>2680</v>
      </c>
      <c r="D4" s="22"/>
    </row>
    <row r="5" spans="1:4" ht="12.75">
      <c r="A5" s="23"/>
      <c r="B5" s="27" t="s">
        <v>41</v>
      </c>
      <c r="C5" s="28">
        <v>300</v>
      </c>
      <c r="D5" s="23"/>
    </row>
    <row r="6" spans="1:4" ht="12.75">
      <c r="A6" s="22"/>
      <c r="B6" s="17" t="s">
        <v>42</v>
      </c>
      <c r="C6" s="17">
        <v>2950</v>
      </c>
      <c r="D6" s="24"/>
    </row>
    <row r="7" spans="1:4" ht="12.75">
      <c r="A7" s="22"/>
      <c r="B7" s="18" t="s">
        <v>73</v>
      </c>
      <c r="C7" s="18">
        <v>-16</v>
      </c>
      <c r="D7" s="24"/>
    </row>
    <row r="8" spans="1:4" ht="12.75">
      <c r="A8" s="26"/>
      <c r="B8" s="56" t="s">
        <v>47</v>
      </c>
      <c r="C8" s="56">
        <f>SUM(C4:C7)</f>
        <v>5914</v>
      </c>
      <c r="D8" s="24"/>
    </row>
    <row r="9" spans="1:4" ht="12.75">
      <c r="A9" s="22"/>
      <c r="B9" s="18"/>
      <c r="C9" s="18"/>
      <c r="D9" s="24"/>
    </row>
    <row r="10" spans="1:4" ht="12.75">
      <c r="A10" s="23"/>
      <c r="B10" s="17" t="s">
        <v>43</v>
      </c>
      <c r="C10" s="17">
        <v>500</v>
      </c>
      <c r="D10" s="24"/>
    </row>
    <row r="11" spans="1:4" ht="12.75">
      <c r="A11" s="22"/>
      <c r="B11" s="21" t="s">
        <v>44</v>
      </c>
      <c r="C11" s="17"/>
      <c r="D11" s="22"/>
    </row>
    <row r="12" spans="1:4" ht="12.75">
      <c r="A12" s="22"/>
      <c r="B12" s="21" t="s">
        <v>74</v>
      </c>
      <c r="C12" s="17">
        <v>280</v>
      </c>
      <c r="D12" s="22"/>
    </row>
    <row r="13" spans="1:4" ht="12.75">
      <c r="A13" s="26"/>
      <c r="B13" s="21" t="s">
        <v>45</v>
      </c>
      <c r="C13" s="17">
        <f>E20</f>
        <v>-21</v>
      </c>
      <c r="D13" s="24"/>
    </row>
    <row r="14" spans="1:4" ht="12.75">
      <c r="A14" s="26"/>
      <c r="B14" s="21" t="s">
        <v>75</v>
      </c>
      <c r="C14" s="17">
        <f>D21</f>
        <v>3605</v>
      </c>
      <c r="D14" s="24"/>
    </row>
    <row r="15" spans="1:4" ht="12.75">
      <c r="A15" s="26"/>
      <c r="B15" s="21" t="s">
        <v>46</v>
      </c>
      <c r="C15" s="17">
        <v>1550</v>
      </c>
      <c r="D15" s="24"/>
    </row>
    <row r="16" spans="1:4" ht="12.75">
      <c r="A16" s="26"/>
      <c r="B16" s="56" t="s">
        <v>48</v>
      </c>
      <c r="C16" s="57">
        <f>SUM(C10:C15)</f>
        <v>5914</v>
      </c>
      <c r="D16" s="24"/>
    </row>
    <row r="17" spans="1:4" ht="12.75">
      <c r="A17" s="22"/>
      <c r="B17" s="22"/>
      <c r="C17" s="22"/>
      <c r="D17" s="22"/>
    </row>
    <row r="18" spans="1:4" ht="12.75">
      <c r="A18" s="22"/>
      <c r="B18" s="20"/>
      <c r="C18" s="22"/>
      <c r="D18" s="22"/>
    </row>
    <row r="19" spans="1:5" ht="12.75">
      <c r="A19" s="26"/>
      <c r="B19" s="21" t="s">
        <v>76</v>
      </c>
      <c r="C19" s="16" t="s">
        <v>78</v>
      </c>
      <c r="D19" s="18" t="s">
        <v>23</v>
      </c>
      <c r="E19" s="16" t="s">
        <v>24</v>
      </c>
    </row>
    <row r="20" spans="1:5" ht="12.75">
      <c r="A20" s="22"/>
      <c r="B20" s="21" t="s">
        <v>77</v>
      </c>
      <c r="C20" s="16">
        <v>1566</v>
      </c>
      <c r="D20" s="16">
        <v>1545</v>
      </c>
      <c r="E20" s="16">
        <f>D20-C20</f>
        <v>-21</v>
      </c>
    </row>
    <row r="21" spans="1:5" ht="12.75">
      <c r="A21" s="22"/>
      <c r="B21" s="21" t="s">
        <v>79</v>
      </c>
      <c r="C21" s="16">
        <v>3654</v>
      </c>
      <c r="D21" s="16">
        <v>3605</v>
      </c>
      <c r="E21" s="16">
        <f>D21-C21</f>
        <v>-49</v>
      </c>
    </row>
    <row r="22" spans="1:5" ht="12.75">
      <c r="A22" s="22"/>
      <c r="B22" s="58" t="s">
        <v>80</v>
      </c>
      <c r="C22" s="59">
        <f>SUM(C20:C21)</f>
        <v>5220</v>
      </c>
      <c r="D22" s="59">
        <f>SUM(D20:D21)</f>
        <v>5150</v>
      </c>
      <c r="E22" s="59">
        <f>SUM(E20:E21)</f>
        <v>-70</v>
      </c>
    </row>
    <row r="23" spans="1:4" ht="12.75">
      <c r="A23" s="22"/>
      <c r="B23" s="22"/>
      <c r="C23" s="22"/>
      <c r="D23" s="22"/>
    </row>
    <row r="24" spans="1:4" ht="12.75">
      <c r="A24" s="22"/>
      <c r="B24" s="22"/>
      <c r="C24" s="22"/>
      <c r="D24" s="22"/>
    </row>
    <row r="25" spans="1:4" ht="12.75">
      <c r="A25" s="26"/>
      <c r="B25" s="22"/>
      <c r="C25" s="22"/>
      <c r="D25" s="24"/>
    </row>
    <row r="26" spans="1:4" ht="12.75">
      <c r="A26" s="26"/>
      <c r="B26" s="22"/>
      <c r="C26" s="22"/>
      <c r="D26" s="22"/>
    </row>
    <row r="27" spans="1:4" ht="12.75">
      <c r="A27" s="26"/>
      <c r="B27" s="22"/>
      <c r="C27" s="22"/>
      <c r="D27" s="22"/>
    </row>
    <row r="28" spans="1:4" ht="12.75">
      <c r="A28" s="26"/>
      <c r="B28" s="22"/>
      <c r="C28" s="22"/>
      <c r="D28" s="24"/>
    </row>
    <row r="29" spans="1:4" ht="12.75">
      <c r="A29" s="22"/>
      <c r="B29" s="22"/>
      <c r="C29" s="22"/>
      <c r="D29" s="22"/>
    </row>
    <row r="30" spans="1:4" ht="12.75">
      <c r="A30" s="22"/>
      <c r="B30" s="22"/>
      <c r="C30" s="22"/>
      <c r="D30" s="22"/>
    </row>
    <row r="31" spans="1:4" ht="12.75">
      <c r="A31" s="26"/>
      <c r="B31" s="22"/>
      <c r="C31" s="22"/>
      <c r="D31" s="25"/>
    </row>
    <row r="32" spans="1:4" ht="12.75">
      <c r="A32" s="22"/>
      <c r="B32" s="22"/>
      <c r="C32" s="22"/>
      <c r="D32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50" r:id="rId2"/>
  <headerFooter alignWithMargins="0">
    <oddHeader>&amp;LADM ARCHER DANIELS MIDLAND&amp;RPAPEL DE TRABALHO
COMPOSIÇÃO E DISTRIBUIÇÃO
DOS INVESTIMENTOS</oddHeader>
    <oddFooter>&amp;LDOCENTE - ARIEVALDO ALVES DE LIMA
http:www.grupoempresarial.adm.br&amp;C&amp;P&amp;R&amp;D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00390625" style="0" customWidth="1"/>
    <col min="4" max="4" width="13.00390625" style="0" customWidth="1"/>
    <col min="5" max="5" width="12.8515625" style="0" customWidth="1"/>
    <col min="6" max="7" width="12.140625" style="0" customWidth="1"/>
  </cols>
  <sheetData>
    <row r="4" spans="1:7" ht="13.5">
      <c r="A4" s="22"/>
      <c r="B4" s="5" t="s">
        <v>2</v>
      </c>
      <c r="C4" s="5" t="s">
        <v>54</v>
      </c>
      <c r="D4" s="5" t="s">
        <v>55</v>
      </c>
      <c r="E4" s="32" t="s">
        <v>49</v>
      </c>
      <c r="F4" s="32" t="s">
        <v>50</v>
      </c>
      <c r="G4" s="32" t="s">
        <v>51</v>
      </c>
    </row>
    <row r="5" spans="1:7" ht="18" customHeight="1">
      <c r="A5" s="23"/>
      <c r="B5" s="33" t="s">
        <v>3</v>
      </c>
      <c r="C5" s="34">
        <v>4350</v>
      </c>
      <c r="D5" s="34">
        <f>2750+2100-2170</f>
        <v>2680</v>
      </c>
      <c r="E5" s="17">
        <f>SUM(C5:D5)</f>
        <v>7030</v>
      </c>
      <c r="F5" s="18">
        <f>D5*30%</f>
        <v>804</v>
      </c>
      <c r="G5" s="17">
        <f>E5-F5</f>
        <v>6226</v>
      </c>
    </row>
    <row r="6" spans="1:7" ht="18" customHeight="1">
      <c r="A6" s="22"/>
      <c r="B6" s="33" t="s">
        <v>17</v>
      </c>
      <c r="C6" s="34">
        <v>1100</v>
      </c>
      <c r="D6" s="34">
        <v>300</v>
      </c>
      <c r="E6" s="17">
        <f aca="true" t="shared" si="0" ref="E6:E19">SUM(C6:D6)</f>
        <v>1400</v>
      </c>
      <c r="F6" s="18">
        <f>D6*30%</f>
        <v>90</v>
      </c>
      <c r="G6" s="17">
        <f>E6-F6</f>
        <v>1310</v>
      </c>
    </row>
    <row r="7" spans="1:7" ht="18" customHeight="1">
      <c r="A7" s="22"/>
      <c r="B7" s="33" t="s">
        <v>82</v>
      </c>
      <c r="C7" s="34">
        <v>3700</v>
      </c>
      <c r="D7" s="34">
        <v>2900</v>
      </c>
      <c r="E7" s="17">
        <f t="shared" si="0"/>
        <v>6600</v>
      </c>
      <c r="F7" s="18">
        <f>D7*30%</f>
        <v>870</v>
      </c>
      <c r="G7" s="17">
        <f>E7-F7</f>
        <v>5730</v>
      </c>
    </row>
    <row r="8" spans="1:7" ht="16.5" customHeight="1">
      <c r="A8" s="22"/>
      <c r="B8" s="60" t="s">
        <v>81</v>
      </c>
      <c r="C8" s="34">
        <v>1729</v>
      </c>
      <c r="D8" s="34">
        <v>50</v>
      </c>
      <c r="E8" s="17">
        <f t="shared" si="0"/>
        <v>1779</v>
      </c>
      <c r="F8" s="18">
        <f>D8*30%</f>
        <v>15</v>
      </c>
      <c r="G8" s="17">
        <f>E8-F9</f>
        <v>-3371</v>
      </c>
    </row>
    <row r="9" spans="1:7" ht="15.75" customHeight="1">
      <c r="A9" s="26"/>
      <c r="B9" s="63" t="s">
        <v>5</v>
      </c>
      <c r="C9" s="64">
        <f>SUM(C5:C8)</f>
        <v>10879</v>
      </c>
      <c r="D9" s="64">
        <f>SUM(D5:D8)</f>
        <v>5930</v>
      </c>
      <c r="E9" s="44">
        <f t="shared" si="0"/>
        <v>16809</v>
      </c>
      <c r="F9" s="38">
        <f>'mutação patrimonial'!C19</f>
        <v>5150</v>
      </c>
      <c r="G9" s="17">
        <f>E9-F9</f>
        <v>11659</v>
      </c>
    </row>
    <row r="10" spans="1:7" ht="12.75">
      <c r="A10" s="22"/>
      <c r="B10" s="35"/>
      <c r="C10" s="36"/>
      <c r="D10" s="36"/>
      <c r="E10" s="17"/>
      <c r="F10" s="16"/>
      <c r="G10" s="16"/>
    </row>
    <row r="11" spans="1:7" ht="18" customHeight="1">
      <c r="A11" s="23"/>
      <c r="B11" s="33" t="s">
        <v>6</v>
      </c>
      <c r="C11" s="34">
        <v>3080</v>
      </c>
      <c r="D11" s="34">
        <v>500</v>
      </c>
      <c r="E11" s="17">
        <f t="shared" si="0"/>
        <v>3580</v>
      </c>
      <c r="F11" s="16"/>
      <c r="G11" s="17">
        <f>E11</f>
        <v>3580</v>
      </c>
    </row>
    <row r="12" spans="1:7" ht="12.75">
      <c r="A12" s="22"/>
      <c r="B12" s="33" t="s">
        <v>83</v>
      </c>
      <c r="C12" s="34">
        <v>500</v>
      </c>
      <c r="D12" s="36"/>
      <c r="E12" s="17">
        <f t="shared" si="0"/>
        <v>500</v>
      </c>
      <c r="F12" s="16"/>
      <c r="G12" s="17">
        <f>E12</f>
        <v>500</v>
      </c>
    </row>
    <row r="13" spans="1:7" ht="16.5" customHeight="1">
      <c r="A13" s="22"/>
      <c r="B13" s="33" t="s">
        <v>84</v>
      </c>
      <c r="C13" s="36"/>
      <c r="D13" s="34">
        <v>280</v>
      </c>
      <c r="E13" s="17">
        <f t="shared" si="0"/>
        <v>280</v>
      </c>
      <c r="F13" s="16"/>
      <c r="G13" s="17">
        <f>E13</f>
        <v>280</v>
      </c>
    </row>
    <row r="14" spans="1:7" ht="15" customHeight="1">
      <c r="A14" s="26"/>
      <c r="B14" s="33" t="s">
        <v>7</v>
      </c>
      <c r="C14" s="36"/>
      <c r="D14" s="36"/>
      <c r="E14" s="17"/>
      <c r="F14" s="16"/>
      <c r="G14" s="16"/>
    </row>
    <row r="15" spans="1:7" ht="15.75" customHeight="1">
      <c r="A15" s="26"/>
      <c r="B15" s="33" t="s">
        <v>8</v>
      </c>
      <c r="C15" s="34">
        <v>5000</v>
      </c>
      <c r="D15" s="34">
        <f>3000+350</f>
        <v>3350</v>
      </c>
      <c r="E15" s="17">
        <f t="shared" si="0"/>
        <v>8350</v>
      </c>
      <c r="F15" s="61">
        <f>D15*30%</f>
        <v>1005</v>
      </c>
      <c r="G15" s="17">
        <f>E15-F15</f>
        <v>7345</v>
      </c>
    </row>
    <row r="16" spans="1:7" ht="16.5" customHeight="1">
      <c r="A16" s="26"/>
      <c r="B16" s="33" t="s">
        <v>39</v>
      </c>
      <c r="C16" s="34">
        <v>2099</v>
      </c>
      <c r="D16" s="34">
        <f>1650-70</f>
        <v>1580</v>
      </c>
      <c r="E16" s="17">
        <f t="shared" si="0"/>
        <v>3679</v>
      </c>
      <c r="F16" s="61">
        <f>D16*30%</f>
        <v>474</v>
      </c>
      <c r="G16" s="17">
        <f>E16-F16</f>
        <v>3205</v>
      </c>
    </row>
    <row r="17" spans="1:7" ht="12.75">
      <c r="A17" s="26"/>
      <c r="B17" s="33" t="s">
        <v>85</v>
      </c>
      <c r="C17" s="34">
        <v>200</v>
      </c>
      <c r="D17" s="34">
        <f>570-350</f>
        <v>220</v>
      </c>
      <c r="E17" s="17">
        <f t="shared" si="0"/>
        <v>420</v>
      </c>
      <c r="F17" s="61">
        <f>D17*30%</f>
        <v>66</v>
      </c>
      <c r="G17" s="17">
        <f>E17-F17</f>
        <v>354</v>
      </c>
    </row>
    <row r="18" spans="1:7" ht="17.25" customHeight="1">
      <c r="A18" s="26"/>
      <c r="B18" s="33" t="s">
        <v>86</v>
      </c>
      <c r="C18" s="34"/>
      <c r="D18" s="34"/>
      <c r="E18" s="17"/>
      <c r="F18" s="37">
        <f>'composição do investimento'!D21</f>
        <v>3605</v>
      </c>
      <c r="G18" s="17">
        <f>E18-F18</f>
        <v>-3605</v>
      </c>
    </row>
    <row r="19" spans="1:7" ht="15.75" customHeight="1" thickBot="1">
      <c r="A19" s="22"/>
      <c r="B19" s="63" t="s">
        <v>10</v>
      </c>
      <c r="C19" s="64">
        <f>SUM(C11:C17)</f>
        <v>10879</v>
      </c>
      <c r="D19" s="64">
        <f>SUM(D11:D17)</f>
        <v>5930</v>
      </c>
      <c r="E19" s="44">
        <f t="shared" si="0"/>
        <v>16809</v>
      </c>
      <c r="F19" s="65">
        <f>SUM(F15:F18)</f>
        <v>5150</v>
      </c>
      <c r="G19" s="44">
        <f>SUM(G11:G18)</f>
        <v>11659</v>
      </c>
    </row>
    <row r="20" spans="1:7" ht="13.5" thickBot="1">
      <c r="A20" s="22"/>
      <c r="B20" s="62"/>
      <c r="C20" s="16"/>
      <c r="D20" s="16"/>
      <c r="E20" s="16"/>
      <c r="F20" s="16"/>
      <c r="G20" s="16"/>
    </row>
    <row r="21" spans="1:4" ht="12.75">
      <c r="A21" s="26"/>
      <c r="B21" s="20"/>
      <c r="C21" s="22"/>
      <c r="D21" s="25"/>
    </row>
    <row r="22" spans="1:4" ht="12.75">
      <c r="A22" s="22"/>
      <c r="C22" s="22"/>
      <c r="D22" s="22"/>
    </row>
    <row r="23" spans="1:4" ht="12.75">
      <c r="A23" s="22"/>
      <c r="B23" s="22"/>
      <c r="C23" s="22"/>
      <c r="D23" s="22"/>
    </row>
    <row r="24" spans="1:4" ht="12.75">
      <c r="A24" s="22"/>
      <c r="B24" s="22"/>
      <c r="C24" s="22"/>
      <c r="D24" s="22"/>
    </row>
    <row r="25" spans="1:4" ht="12.75">
      <c r="A25" s="22"/>
      <c r="B25" s="22"/>
      <c r="C25" s="22"/>
      <c r="D25" s="22"/>
    </row>
    <row r="26" spans="1:4" ht="12.75">
      <c r="A26" s="22"/>
      <c r="B26" s="22"/>
      <c r="C26" s="22"/>
      <c r="D26" s="22"/>
    </row>
    <row r="27" spans="1:4" ht="12.75">
      <c r="A27" s="26"/>
      <c r="B27" s="22"/>
      <c r="C27" s="22"/>
      <c r="D27" s="24"/>
    </row>
    <row r="28" spans="1:4" ht="12.75">
      <c r="A28" s="26"/>
      <c r="B28" s="22"/>
      <c r="C28" s="22"/>
      <c r="D28" s="22"/>
    </row>
    <row r="29" spans="1:4" ht="12.75">
      <c r="A29" s="26"/>
      <c r="B29" s="22"/>
      <c r="C29" s="22"/>
      <c r="D29" s="22"/>
    </row>
    <row r="30" spans="1:4" ht="12.75">
      <c r="A30" s="26"/>
      <c r="B30" s="22"/>
      <c r="C30" s="22"/>
      <c r="D30" s="24"/>
    </row>
    <row r="31" spans="1:4" ht="12.75">
      <c r="A31" s="22"/>
      <c r="B31" s="22"/>
      <c r="C31" s="22"/>
      <c r="D31" s="22"/>
    </row>
    <row r="32" spans="1:4" ht="12.75">
      <c r="A32" s="22"/>
      <c r="B32" s="22"/>
      <c r="C32" s="22"/>
      <c r="D32" s="22"/>
    </row>
    <row r="33" spans="1:4" ht="12.75">
      <c r="A33" s="26"/>
      <c r="B33" s="22"/>
      <c r="C33" s="22"/>
      <c r="D33" s="25"/>
    </row>
    <row r="34" spans="1:4" ht="12.75">
      <c r="A34" s="22"/>
      <c r="B34" s="22"/>
      <c r="C34" s="22"/>
      <c r="D34" s="2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scale="114" r:id="rId2"/>
  <headerFooter alignWithMargins="0">
    <oddHeader>&amp;LPRENSAS INDUSTRIAIS HERCULES LIMITADA
PAPEL DE TRABALHO&amp;RCONSOLIDAÇÃO DOS BALANÇOS</oddHeader>
    <oddFooter>&amp;LDOCENTE - ARIEVALDO ALVES DE LIMA
http:www.grupoempresarial.adm.br&amp;C&amp;P&amp;R&amp;D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Professor</cp:lastModifiedBy>
  <cp:lastPrinted>2011-04-30T23:04:56Z</cp:lastPrinted>
  <dcterms:created xsi:type="dcterms:W3CDTF">2005-05-15T19:47:03Z</dcterms:created>
  <dcterms:modified xsi:type="dcterms:W3CDTF">2011-05-02T20:47:24Z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