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8220" activeTab="5"/>
  </bookViews>
  <sheets>
    <sheet name="o problema" sheetId="1" r:id="rId1"/>
    <sheet name="ADM diario " sheetId="2" r:id="rId2"/>
    <sheet name="PGS diario" sheetId="3" r:id="rId3"/>
    <sheet name="mutação" sheetId="4" r:id="rId4"/>
    <sheet name="consolidação" sheetId="5" r:id="rId5"/>
    <sheet name="composição" sheetId="6" r:id="rId6"/>
  </sheets>
  <definedNames>
    <definedName name="_ftn1" localSheetId="1">'ADM diario '!#REF!</definedName>
    <definedName name="_ftn1" localSheetId="5">'composição'!$A$59</definedName>
    <definedName name="_ftn1" localSheetId="4">'consolidação'!$A$63</definedName>
    <definedName name="_ftn1" localSheetId="3">'mutação'!$B$53</definedName>
    <definedName name="_ftn1" localSheetId="0">'o problema'!#REF!</definedName>
    <definedName name="_ftn1" localSheetId="2">'PGS diario'!$B$50</definedName>
    <definedName name="_ftnref1" localSheetId="1">'ADM diario '!$B$8</definedName>
    <definedName name="_ftnref1" localSheetId="5">'composição'!$A$6</definedName>
    <definedName name="_ftnref1" localSheetId="4">'consolidação'!$A$6</definedName>
    <definedName name="_ftnref1" localSheetId="3">'mutação'!$B$9</definedName>
    <definedName name="_ftnref1" localSheetId="0">'o problema'!$A$6</definedName>
    <definedName name="_ftnref1" localSheetId="2">'PGS diario'!$B$8</definedName>
    <definedName name="_xlnm.Print_Area" localSheetId="5">'composição'!$A$1:$F$26</definedName>
    <definedName name="_xlnm.Print_Area" localSheetId="4">'consolidação'!$A$1:$G$28</definedName>
    <definedName name="_xlnm.Print_Area" localSheetId="3">'mutação'!$B$1:$G$19</definedName>
  </definedNames>
  <calcPr fullCalcOnLoad="1"/>
</workbook>
</file>

<file path=xl/sharedStrings.xml><?xml version="1.0" encoding="utf-8"?>
<sst xmlns="http://schemas.openxmlformats.org/spreadsheetml/2006/main" count="157" uniqueCount="96">
  <si>
    <t xml:space="preserve">      </t>
  </si>
  <si>
    <t>Contas</t>
  </si>
  <si>
    <t>Investimentos</t>
  </si>
  <si>
    <t>a</t>
  </si>
  <si>
    <t>Caixa Geral</t>
  </si>
  <si>
    <t>INVESTIDA</t>
  </si>
  <si>
    <t>grupos</t>
  </si>
  <si>
    <t>ativo circulante</t>
  </si>
  <si>
    <t>permanente</t>
  </si>
  <si>
    <t>passivo circulante</t>
  </si>
  <si>
    <t>exigivel a longo prazo</t>
  </si>
  <si>
    <t>passivo total</t>
  </si>
  <si>
    <t>soma</t>
  </si>
  <si>
    <t>ajuste</t>
  </si>
  <si>
    <t>integração</t>
  </si>
  <si>
    <t>capital social</t>
  </si>
  <si>
    <t>equivalencia patrimonial</t>
  </si>
  <si>
    <t>valor</t>
  </si>
  <si>
    <t>grupo / conta</t>
  </si>
  <si>
    <t>realizavel a longo prazo</t>
  </si>
  <si>
    <t>aquisição do investimento</t>
  </si>
  <si>
    <t>resultados do exercicio</t>
  </si>
  <si>
    <t>inicial</t>
  </si>
  <si>
    <t>final</t>
  </si>
  <si>
    <t>variação</t>
  </si>
  <si>
    <t>total</t>
  </si>
  <si>
    <t>total consolidado</t>
  </si>
  <si>
    <t>resultados equivalencia patrimonial</t>
  </si>
  <si>
    <t>Imobilizado</t>
  </si>
  <si>
    <t>Rio de janeiro Xo</t>
  </si>
  <si>
    <t>Capital Social</t>
  </si>
  <si>
    <t>Capital a Realizar</t>
  </si>
  <si>
    <t>Reservas de Lucros</t>
  </si>
  <si>
    <t xml:space="preserve">Total do capital próprio </t>
  </si>
  <si>
    <t>Papel de Trabalho 2 – Balanço Patrimonial no final do exercício social conjunto</t>
  </si>
  <si>
    <t>Ativo Circulante</t>
  </si>
  <si>
    <t>Realizável LP</t>
  </si>
  <si>
    <t>Passivo Circulante</t>
  </si>
  <si>
    <t>Exigível LP</t>
  </si>
  <si>
    <t>Reservas de Capital</t>
  </si>
  <si>
    <t>Concretizada a transação Virtus emprestou a VIS o valor de 1.000,00 com vencimento a longo prazo.</t>
  </si>
  <si>
    <t>Vr subscrição conforme documento</t>
  </si>
  <si>
    <t>Deságio</t>
  </si>
  <si>
    <t>Vr. Integralização conforme documento</t>
  </si>
  <si>
    <t>Valor a Receber / RLP</t>
  </si>
  <si>
    <t xml:space="preserve">a </t>
  </si>
  <si>
    <t>reservas de lucros</t>
  </si>
  <si>
    <t>desagio na aquisição do investimento</t>
  </si>
  <si>
    <t>reservas capital</t>
  </si>
  <si>
    <t>Transferencia / venda mercadorias para controlada = 500,00 cmv = 410  icms = 18%</t>
  </si>
  <si>
    <t>Papel de trabalho 1 – Composição do Patrimônio Liquido ADM</t>
  </si>
  <si>
    <t>PGS</t>
  </si>
  <si>
    <t>ADM</t>
  </si>
  <si>
    <t>GRUPOS</t>
  </si>
  <si>
    <t>Ativo não Circulante</t>
  </si>
  <si>
    <t>Ativo Total</t>
  </si>
  <si>
    <t>Obrigações diversas</t>
  </si>
  <si>
    <t>Passivo não Circulante</t>
  </si>
  <si>
    <t>Reservas Capital</t>
  </si>
  <si>
    <t>Reservas Lucros</t>
  </si>
  <si>
    <t>Passivo Total</t>
  </si>
  <si>
    <t>INVESTIDORA  ADM</t>
  </si>
  <si>
    <t>Disponível / Direitos / Estoques</t>
  </si>
  <si>
    <r>
      <rPr>
        <b/>
        <u val="single"/>
        <sz val="12"/>
        <color indexed="12"/>
        <rFont val="Arial"/>
        <family val="2"/>
      </rPr>
      <t>PGS</t>
    </r>
    <r>
      <rPr>
        <u val="single"/>
        <sz val="10"/>
        <color indexed="12"/>
        <rFont val="Arial"/>
        <family val="2"/>
      </rPr>
      <t xml:space="preserve"> Petroleum Geo Systems subscreveu integralmente ADM PL por 6.000,00.</t>
    </r>
  </si>
  <si>
    <t>Duplicatas a Receber</t>
  </si>
  <si>
    <t>Receitas Vendas</t>
  </si>
  <si>
    <t>Var transferencia p/ controlada PGS</t>
  </si>
  <si>
    <t>Despesas de Impostos</t>
  </si>
  <si>
    <t>Impostos a Recolher</t>
  </si>
  <si>
    <t>Vr. ICMS</t>
  </si>
  <si>
    <t>Custo das Mercadorias Vendidas</t>
  </si>
  <si>
    <t>Mercadorias</t>
  </si>
  <si>
    <t>Vr. Custo das mercadorias transferidas</t>
  </si>
  <si>
    <t>Receitas de Vendas</t>
  </si>
  <si>
    <t>Resultado do Exercicio</t>
  </si>
  <si>
    <t>Vr. Transferencia apuração resultado</t>
  </si>
  <si>
    <t>Perda de Equivalencia Patrimonial</t>
  </si>
  <si>
    <t>Perdas de Equivalencia Patrimonial</t>
  </si>
  <si>
    <t>Vr. Apurado mutação pátrimonial PGS</t>
  </si>
  <si>
    <t>INVESTIDA  PGS</t>
  </si>
  <si>
    <t>Vr. Transferencia conforme documento</t>
  </si>
  <si>
    <t>Vr. Despesas no periodo</t>
  </si>
  <si>
    <t>Despesas Gerais</t>
  </si>
  <si>
    <t>Valor encerramento exercicio</t>
  </si>
  <si>
    <t>Valor a Pagar / ELP</t>
  </si>
  <si>
    <t>Vr. Transferido de ADM</t>
  </si>
  <si>
    <t>Vr. Referente diferença investimentos</t>
  </si>
  <si>
    <t>Valor transferencia PGS</t>
  </si>
  <si>
    <t>Vr. Recuperar ICMS</t>
  </si>
  <si>
    <t>Duplicatas a Pagar</t>
  </si>
  <si>
    <t>Vr. Recebido ADM</t>
  </si>
  <si>
    <t>Permanente</t>
  </si>
  <si>
    <t>Desagio PGS</t>
  </si>
  <si>
    <t>Total das aplicações</t>
  </si>
  <si>
    <t>Total das origens</t>
  </si>
  <si>
    <t>Patrimonio Liquido PGS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</si>
</sst>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  <numFmt numFmtId="168" formatCode="#,##0.000"/>
    <numFmt numFmtId="169" formatCode="#,##0.0"/>
    <numFmt numFmtId="170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u val="single"/>
      <sz val="12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44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44" applyFont="1" applyBorder="1" applyAlignment="1" applyProtection="1">
      <alignment horizontal="center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4" fontId="3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0" xfId="44" applyFont="1" applyAlignment="1" applyProtection="1">
      <alignment horizontal="left" indent="4"/>
      <protection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right" vertical="top" wrapText="1"/>
    </xf>
    <xf numFmtId="0" fontId="12" fillId="0" borderId="0" xfId="0" applyFont="1" applyAlignment="1">
      <alignment horizontal="left" indent="4"/>
    </xf>
    <xf numFmtId="0" fontId="13" fillId="0" borderId="0" xfId="0" applyFont="1" applyAlignment="1">
      <alignment horizontal="left" indent="4"/>
    </xf>
    <xf numFmtId="0" fontId="12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62" fillId="0" borderId="0" xfId="0" applyFont="1" applyAlignment="1">
      <alignment horizontal="justify"/>
    </xf>
    <xf numFmtId="0" fontId="9" fillId="33" borderId="10" xfId="44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38" fillId="34" borderId="10" xfId="44" applyFont="1" applyFill="1" applyBorder="1" applyAlignment="1" applyProtection="1">
      <alignment horizontal="center"/>
      <protection/>
    </xf>
    <xf numFmtId="0" fontId="36" fillId="34" borderId="10" xfId="0" applyFont="1" applyFill="1" applyBorder="1" applyAlignment="1">
      <alignment horizontal="left"/>
    </xf>
    <xf numFmtId="4" fontId="39" fillId="34" borderId="10" xfId="0" applyNumberFormat="1" applyFont="1" applyFill="1" applyBorder="1" applyAlignment="1">
      <alignment vertical="top" wrapText="1"/>
    </xf>
    <xf numFmtId="4" fontId="36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3" fontId="17" fillId="0" borderId="14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4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3" fontId="17" fillId="0" borderId="12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top" wrapText="1"/>
    </xf>
    <xf numFmtId="0" fontId="42" fillId="35" borderId="10" xfId="0" applyFont="1" applyFill="1" applyBorder="1" applyAlignment="1">
      <alignment horizontal="left"/>
    </xf>
    <xf numFmtId="4" fontId="42" fillId="35" borderId="10" xfId="0" applyNumberFormat="1" applyFont="1" applyFill="1" applyBorder="1" applyAlignment="1">
      <alignment horizontal="right" vertical="top" wrapText="1"/>
    </xf>
    <xf numFmtId="4" fontId="42" fillId="35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3" xfId="0" applyFont="1" applyBorder="1" applyAlignment="1">
      <alignment vertical="top" wrapText="1"/>
    </xf>
    <xf numFmtId="4" fontId="42" fillId="0" borderId="14" xfId="0" applyNumberFormat="1" applyFont="1" applyBorder="1" applyAlignment="1">
      <alignment horizontal="right" vertical="top" wrapText="1"/>
    </xf>
    <xf numFmtId="4" fontId="42" fillId="0" borderId="13" xfId="0" applyNumberFormat="1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4" fontId="43" fillId="0" borderId="14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vertical="top" wrapText="1"/>
    </xf>
    <xf numFmtId="0" fontId="42" fillId="35" borderId="10" xfId="0" applyFont="1" applyFill="1" applyBorder="1" applyAlignment="1">
      <alignment/>
    </xf>
    <xf numFmtId="4" fontId="42" fillId="35" borderId="13" xfId="0" applyNumberFormat="1" applyFont="1" applyFill="1" applyBorder="1" applyAlignment="1">
      <alignment vertical="top" wrapText="1"/>
    </xf>
    <xf numFmtId="4" fontId="42" fillId="35" borderId="14" xfId="0" applyNumberFormat="1" applyFont="1" applyFill="1" applyBorder="1" applyAlignment="1">
      <alignment horizontal="right" vertical="top" wrapText="1"/>
    </xf>
    <xf numFmtId="0" fontId="43" fillId="35" borderId="10" xfId="0" applyFont="1" applyFill="1" applyBorder="1" applyAlignment="1">
      <alignment horizontal="left"/>
    </xf>
    <xf numFmtId="0" fontId="44" fillId="38" borderId="10" xfId="44" applyFont="1" applyFill="1" applyBorder="1" applyAlignment="1" applyProtection="1">
      <alignment horizontal="center"/>
      <protection/>
    </xf>
    <xf numFmtId="0" fontId="42" fillId="38" borderId="10" xfId="0" applyFont="1" applyFill="1" applyBorder="1" applyAlignment="1">
      <alignment horizontal="left"/>
    </xf>
    <xf numFmtId="4" fontId="42" fillId="38" borderId="10" xfId="0" applyNumberFormat="1" applyFont="1" applyFill="1" applyBorder="1" applyAlignment="1">
      <alignment horizontal="right"/>
    </xf>
    <xf numFmtId="0" fontId="42" fillId="38" borderId="10" xfId="0" applyFont="1" applyFill="1" applyBorder="1" applyAlignment="1">
      <alignment horizontal="center"/>
    </xf>
    <xf numFmtId="2" fontId="42" fillId="38" borderId="10" xfId="0" applyNumberFormat="1" applyFont="1" applyFill="1" applyBorder="1" applyAlignment="1">
      <alignment horizontal="right"/>
    </xf>
    <xf numFmtId="0" fontId="18" fillId="38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left" vertical="top" wrapText="1"/>
    </xf>
    <xf numFmtId="4" fontId="43" fillId="38" borderId="10" xfId="0" applyNumberFormat="1" applyFont="1" applyFill="1" applyBorder="1" applyAlignment="1">
      <alignment horizontal="right"/>
    </xf>
    <xf numFmtId="0" fontId="18" fillId="38" borderId="10" xfId="0" applyFont="1" applyFill="1" applyBorder="1" applyAlignment="1">
      <alignment horizontal="center" vertical="top" wrapText="1"/>
    </xf>
    <xf numFmtId="0" fontId="34" fillId="38" borderId="10" xfId="0" applyFont="1" applyFill="1" applyBorder="1" applyAlignment="1">
      <alignment horizontal="center" vertical="top" wrapText="1"/>
    </xf>
    <xf numFmtId="4" fontId="18" fillId="38" borderId="10" xfId="0" applyNumberFormat="1" applyFont="1" applyFill="1" applyBorder="1" applyAlignment="1">
      <alignment horizontal="left" vertical="top" wrapText="1"/>
    </xf>
    <xf numFmtId="4" fontId="42" fillId="38" borderId="10" xfId="0" applyNumberFormat="1" applyFont="1" applyFill="1" applyBorder="1" applyAlignment="1">
      <alignment/>
    </xf>
    <xf numFmtId="0" fontId="43" fillId="38" borderId="10" xfId="0" applyFont="1" applyFill="1" applyBorder="1" applyAlignment="1">
      <alignment horizontal="center"/>
    </xf>
    <xf numFmtId="2" fontId="42" fillId="38" borderId="10" xfId="0" applyNumberFormat="1" applyFont="1" applyFill="1" applyBorder="1" applyAlignment="1">
      <alignment/>
    </xf>
    <xf numFmtId="0" fontId="43" fillId="38" borderId="10" xfId="0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3" fillId="38" borderId="10" xfId="0" applyFont="1" applyFill="1" applyBorder="1" applyAlignment="1">
      <alignment/>
    </xf>
    <xf numFmtId="0" fontId="42" fillId="36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left" vertical="top" wrapText="1"/>
    </xf>
    <xf numFmtId="0" fontId="42" fillId="36" borderId="10" xfId="0" applyFont="1" applyFill="1" applyBorder="1" applyAlignment="1">
      <alignment vertical="top" wrapText="1"/>
    </xf>
    <xf numFmtId="4" fontId="42" fillId="36" borderId="10" xfId="0" applyNumberFormat="1" applyFont="1" applyFill="1" applyBorder="1" applyAlignment="1">
      <alignment horizontal="left" vertical="top" wrapText="1"/>
    </xf>
    <xf numFmtId="4" fontId="42" fillId="36" borderId="10" xfId="0" applyNumberFormat="1" applyFont="1" applyFill="1" applyBorder="1" applyAlignment="1">
      <alignment horizontal="right" vertical="top" wrapText="1"/>
    </xf>
    <xf numFmtId="0" fontId="37" fillId="36" borderId="10" xfId="0" applyFont="1" applyFill="1" applyBorder="1" applyAlignment="1">
      <alignment horizontal="left" vertical="top" wrapText="1"/>
    </xf>
    <xf numFmtId="2" fontId="43" fillId="36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133350</xdr:rowOff>
    </xdr:from>
    <xdr:to>
      <xdr:col>3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5953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5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478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5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478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3</xdr:col>
      <xdr:colOff>942975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6</xdr:col>
      <xdr:colOff>828675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038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1190625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038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53.28125" style="0" customWidth="1"/>
    <col min="2" max="2" width="18.7109375" style="0" customWidth="1"/>
    <col min="3" max="3" width="17.8515625" style="0" customWidth="1"/>
  </cols>
  <sheetData>
    <row r="4" ht="12.75">
      <c r="A4" s="1" t="s">
        <v>0</v>
      </c>
    </row>
    <row r="5" ht="12.75">
      <c r="A5" s="1"/>
    </row>
    <row r="6" ht="15.75">
      <c r="A6" s="47" t="s">
        <v>63</v>
      </c>
    </row>
    <row r="7" ht="16.5" customHeight="1">
      <c r="A7" s="53" t="s">
        <v>40</v>
      </c>
    </row>
    <row r="8" ht="12.75">
      <c r="A8" s="54" t="s">
        <v>49</v>
      </c>
    </row>
    <row r="9" ht="18" customHeight="1">
      <c r="A9" s="48"/>
    </row>
    <row r="10" ht="12.75">
      <c r="A10" s="48" t="s">
        <v>50</v>
      </c>
    </row>
    <row r="11" spans="1:3" ht="12.75">
      <c r="A11" s="84" t="s">
        <v>1</v>
      </c>
      <c r="B11" s="84" t="s">
        <v>22</v>
      </c>
      <c r="C11" s="85" t="s">
        <v>23</v>
      </c>
    </row>
    <row r="12" spans="1:3" ht="12.75">
      <c r="A12" s="86" t="s">
        <v>30</v>
      </c>
      <c r="B12" s="87">
        <v>5000</v>
      </c>
      <c r="C12" s="88">
        <v>5400</v>
      </c>
    </row>
    <row r="13" spans="1:3" ht="12.75">
      <c r="A13" s="86" t="s">
        <v>39</v>
      </c>
      <c r="B13" s="87">
        <v>500</v>
      </c>
      <c r="C13" s="88">
        <v>200</v>
      </c>
    </row>
    <row r="14" spans="1:3" ht="12.75">
      <c r="A14" s="86" t="s">
        <v>32</v>
      </c>
      <c r="B14" s="87">
        <v>800</v>
      </c>
      <c r="C14" s="88">
        <v>100</v>
      </c>
    </row>
    <row r="15" spans="1:3" ht="12.75">
      <c r="A15" s="99" t="s">
        <v>33</v>
      </c>
      <c r="B15" s="100">
        <f>SUM(B12:B14)</f>
        <v>6300</v>
      </c>
      <c r="C15" s="100">
        <f>SUM(C12:C14)</f>
        <v>5700</v>
      </c>
    </row>
    <row r="16" ht="12.75">
      <c r="A16" s="48"/>
    </row>
    <row r="17" ht="13.5" thickBot="1">
      <c r="A17" s="48" t="s">
        <v>34</v>
      </c>
    </row>
    <row r="18" spans="1:3" ht="12" customHeight="1" thickBot="1">
      <c r="A18" s="49" t="s">
        <v>53</v>
      </c>
      <c r="B18" s="50" t="s">
        <v>52</v>
      </c>
      <c r="C18" s="50" t="s">
        <v>51</v>
      </c>
    </row>
    <row r="19" spans="1:3" ht="12" customHeight="1" thickBot="1">
      <c r="A19" s="55" t="s">
        <v>35</v>
      </c>
      <c r="B19" s="98"/>
      <c r="C19" s="98"/>
    </row>
    <row r="20" spans="1:3" ht="13.5" thickBot="1">
      <c r="A20" s="51" t="s">
        <v>62</v>
      </c>
      <c r="B20" s="89">
        <v>9500</v>
      </c>
      <c r="C20" s="89">
        <v>4000</v>
      </c>
    </row>
    <row r="21" spans="1:3" ht="13.5" thickBot="1">
      <c r="A21" s="51" t="s">
        <v>54</v>
      </c>
      <c r="B21" s="52"/>
      <c r="C21" s="52"/>
    </row>
    <row r="22" spans="1:3" ht="13.5" thickBot="1">
      <c r="A22" s="51" t="s">
        <v>36</v>
      </c>
      <c r="B22" s="89">
        <v>1800</v>
      </c>
      <c r="C22" s="52">
        <v>200</v>
      </c>
    </row>
    <row r="23" spans="1:3" ht="13.5" thickBot="1">
      <c r="A23" s="51" t="s">
        <v>2</v>
      </c>
      <c r="B23" s="89"/>
      <c r="C23" s="52"/>
    </row>
    <row r="24" spans="1:3" ht="13.5" thickBot="1">
      <c r="A24" s="51" t="s">
        <v>28</v>
      </c>
      <c r="B24" s="89">
        <v>3700</v>
      </c>
      <c r="C24" s="89">
        <v>5800</v>
      </c>
    </row>
    <row r="25" spans="1:3" ht="13.5" thickBot="1">
      <c r="A25" s="90" t="s">
        <v>55</v>
      </c>
      <c r="B25" s="91">
        <v>15000</v>
      </c>
      <c r="C25" s="91">
        <v>10000</v>
      </c>
    </row>
    <row r="26" spans="1:3" ht="13.5" thickBot="1">
      <c r="A26" s="51"/>
      <c r="B26" s="52"/>
      <c r="C26" s="52"/>
    </row>
    <row r="27" spans="1:3" ht="13.5" thickBot="1">
      <c r="A27" s="51" t="s">
        <v>37</v>
      </c>
      <c r="B27" s="52"/>
      <c r="C27" s="52"/>
    </row>
    <row r="28" spans="1:3" ht="15" customHeight="1" thickBot="1">
      <c r="A28" s="51" t="s">
        <v>56</v>
      </c>
      <c r="B28" s="89">
        <v>3000</v>
      </c>
      <c r="C28" s="89">
        <v>3000</v>
      </c>
    </row>
    <row r="29" spans="1:3" ht="14.25" customHeight="1" thickBot="1">
      <c r="A29" s="51" t="s">
        <v>57</v>
      </c>
      <c r="B29" s="52"/>
      <c r="C29" s="52"/>
    </row>
    <row r="30" spans="1:3" ht="13.5" thickBot="1">
      <c r="A30" s="51" t="s">
        <v>38</v>
      </c>
      <c r="B30" s="89">
        <v>3000</v>
      </c>
      <c r="C30" s="52">
        <v>700</v>
      </c>
    </row>
    <row r="31" spans="1:3" ht="13.5" thickBot="1">
      <c r="A31" s="51" t="s">
        <v>30</v>
      </c>
      <c r="B31" s="89">
        <v>8000</v>
      </c>
      <c r="C31" s="89">
        <v>5000</v>
      </c>
    </row>
    <row r="32" spans="1:3" ht="13.5" thickBot="1">
      <c r="A32" s="51" t="s">
        <v>58</v>
      </c>
      <c r="B32" s="52">
        <v>100</v>
      </c>
      <c r="C32" s="52">
        <v>500</v>
      </c>
    </row>
    <row r="33" spans="1:3" ht="13.5" thickBot="1">
      <c r="A33" s="51" t="s">
        <v>59</v>
      </c>
      <c r="B33" s="52">
        <v>900</v>
      </c>
      <c r="C33" s="52">
        <v>800</v>
      </c>
    </row>
    <row r="34" spans="1:3" ht="13.5" thickBot="1">
      <c r="A34" s="95" t="s">
        <v>60</v>
      </c>
      <c r="B34" s="96">
        <v>15000</v>
      </c>
      <c r="C34" s="96">
        <v>10000</v>
      </c>
    </row>
    <row r="35" spans="1:3" ht="12.75">
      <c r="A35" s="92"/>
      <c r="B35" s="94"/>
      <c r="C35" s="94"/>
    </row>
    <row r="36" spans="1:3" ht="12.75">
      <c r="A36" s="92"/>
      <c r="B36" s="94"/>
      <c r="C36" s="94"/>
    </row>
    <row r="37" spans="1:3" ht="12.75">
      <c r="A37" s="97"/>
      <c r="B37" s="3"/>
      <c r="C37" s="3"/>
    </row>
    <row r="38" spans="1:3" ht="12.75">
      <c r="A38" s="92"/>
      <c r="B38" s="93"/>
      <c r="C38" s="93"/>
    </row>
    <row r="39" spans="1:3" ht="12.75">
      <c r="A39" s="92"/>
      <c r="B39" s="93"/>
      <c r="C39" s="93"/>
    </row>
    <row r="40" spans="1:3" ht="12.75">
      <c r="A40" s="92"/>
      <c r="B40" s="93"/>
      <c r="C40" s="93"/>
    </row>
    <row r="43" ht="18">
      <c r="A43" s="57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</sheetData>
  <sheetProtection/>
  <hyperlinks>
    <hyperlink ref="A6" location="_ftn1" display="_ftn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&amp;L&amp;"Arial,Negrito"&amp;14ADM Gestão &amp; Negócios&amp;C&amp;G&amp;RPAPEL MESTRE</oddHeader>
    <oddFooter>&amp;LDOCENTE - ARIEVALDO ALVES DE LIMA
http://www.grupoempresarial.adm.br&amp;C&amp;P&amp;R&amp;D  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49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.421875" style="0" customWidth="1"/>
    <col min="3" max="3" width="43.00390625" style="0" customWidth="1"/>
    <col min="4" max="4" width="13.140625" style="0" customWidth="1"/>
    <col min="5" max="5" width="12.7109375" style="0" customWidth="1"/>
  </cols>
  <sheetData>
    <row r="5" ht="12.75">
      <c r="B5" s="1" t="s">
        <v>0</v>
      </c>
    </row>
    <row r="6" spans="2:5" ht="15.75">
      <c r="B6" s="46"/>
      <c r="C6" s="45" t="s">
        <v>61</v>
      </c>
      <c r="D6" s="44"/>
      <c r="E6" s="44"/>
    </row>
    <row r="7" spans="2:5" ht="15">
      <c r="B7" s="46"/>
      <c r="C7" s="44" t="s">
        <v>29</v>
      </c>
      <c r="D7" s="44"/>
      <c r="E7" s="44"/>
    </row>
    <row r="8" spans="2:5" ht="15.75">
      <c r="B8" s="58">
        <v>1</v>
      </c>
      <c r="C8" s="59" t="s">
        <v>2</v>
      </c>
      <c r="D8" s="60"/>
      <c r="E8" s="44"/>
    </row>
    <row r="9" spans="2:5" ht="15">
      <c r="B9" s="61" t="s">
        <v>3</v>
      </c>
      <c r="C9" s="59" t="s">
        <v>31</v>
      </c>
      <c r="D9" s="44"/>
      <c r="E9" s="60">
        <v>6000</v>
      </c>
    </row>
    <row r="10" spans="2:5" ht="16.5" customHeight="1">
      <c r="B10" s="46"/>
      <c r="C10" s="59" t="s">
        <v>41</v>
      </c>
      <c r="D10" s="44"/>
      <c r="E10" s="44"/>
    </row>
    <row r="11" spans="2:5" ht="7.5" customHeight="1">
      <c r="B11" s="62"/>
      <c r="C11" s="63"/>
      <c r="D11" s="46"/>
      <c r="E11" s="44"/>
    </row>
    <row r="12" spans="2:5" ht="18" customHeight="1">
      <c r="B12" s="64">
        <v>2</v>
      </c>
      <c r="C12" s="65" t="s">
        <v>2</v>
      </c>
      <c r="D12" s="60"/>
      <c r="E12" s="44"/>
    </row>
    <row r="13" spans="2:5" ht="15">
      <c r="B13" s="62" t="s">
        <v>3</v>
      </c>
      <c r="C13" s="65" t="s">
        <v>42</v>
      </c>
      <c r="D13" s="60"/>
      <c r="E13" s="66">
        <v>300</v>
      </c>
    </row>
    <row r="14" spans="2:5" ht="18" customHeight="1">
      <c r="B14" s="46"/>
      <c r="C14" s="65" t="s">
        <v>86</v>
      </c>
      <c r="D14" s="60"/>
      <c r="E14" s="66"/>
    </row>
    <row r="15" spans="2:5" ht="6" customHeight="1">
      <c r="B15" s="62"/>
      <c r="C15" s="67"/>
      <c r="D15" s="60"/>
      <c r="E15" s="66"/>
    </row>
    <row r="16" spans="2:5" ht="15.75">
      <c r="B16" s="68">
        <v>3</v>
      </c>
      <c r="C16" s="59" t="s">
        <v>31</v>
      </c>
      <c r="D16" s="44"/>
      <c r="E16" s="66"/>
    </row>
    <row r="17" spans="2:5" ht="15">
      <c r="B17" s="46" t="s">
        <v>3</v>
      </c>
      <c r="C17" s="59" t="s">
        <v>4</v>
      </c>
      <c r="D17" s="44"/>
      <c r="E17" s="66">
        <v>6000</v>
      </c>
    </row>
    <row r="18" spans="2:5" ht="19.5" customHeight="1">
      <c r="B18" s="46"/>
      <c r="C18" s="65" t="s">
        <v>43</v>
      </c>
      <c r="D18" s="44"/>
      <c r="E18" s="66"/>
    </row>
    <row r="19" spans="2:5" ht="6" customHeight="1">
      <c r="B19" s="46"/>
      <c r="C19" s="65"/>
      <c r="D19" s="44"/>
      <c r="E19" s="66"/>
    </row>
    <row r="20" spans="2:5" ht="15.75">
      <c r="B20" s="69">
        <v>4</v>
      </c>
      <c r="C20" s="70" t="s">
        <v>44</v>
      </c>
      <c r="D20" s="71"/>
      <c r="E20" s="66"/>
    </row>
    <row r="21" spans="2:5" ht="15">
      <c r="B21" s="72" t="s">
        <v>3</v>
      </c>
      <c r="C21" s="70" t="s">
        <v>4</v>
      </c>
      <c r="D21" s="73"/>
      <c r="E21" s="66">
        <v>1000</v>
      </c>
    </row>
    <row r="22" spans="2:5" ht="15">
      <c r="B22" s="72"/>
      <c r="C22" s="70" t="s">
        <v>87</v>
      </c>
      <c r="D22" s="71"/>
      <c r="E22" s="44"/>
    </row>
    <row r="23" spans="2:5" ht="8.25" customHeight="1">
      <c r="B23" s="69"/>
      <c r="C23" s="70"/>
      <c r="D23" s="71"/>
      <c r="E23" s="66"/>
    </row>
    <row r="24" spans="2:5" ht="15.75">
      <c r="B24" s="68">
        <v>5</v>
      </c>
      <c r="C24" s="70" t="s">
        <v>64</v>
      </c>
      <c r="D24" s="44"/>
      <c r="E24" s="60"/>
    </row>
    <row r="25" spans="2:5" ht="15">
      <c r="B25" s="46" t="s">
        <v>3</v>
      </c>
      <c r="C25" s="70" t="s">
        <v>65</v>
      </c>
      <c r="D25" s="60"/>
      <c r="E25" s="66">
        <v>500</v>
      </c>
    </row>
    <row r="26" spans="2:5" ht="15">
      <c r="B26" s="46"/>
      <c r="C26" s="70" t="s">
        <v>66</v>
      </c>
      <c r="D26" s="60"/>
      <c r="E26" s="66"/>
    </row>
    <row r="27" spans="2:5" ht="6.75" customHeight="1">
      <c r="B27" s="46"/>
      <c r="C27" s="70"/>
      <c r="D27" s="60"/>
      <c r="E27" s="66"/>
    </row>
    <row r="28" spans="2:5" ht="15.75">
      <c r="B28" s="68">
        <v>6</v>
      </c>
      <c r="C28" s="70" t="s">
        <v>67</v>
      </c>
      <c r="D28" s="60"/>
      <c r="E28" s="66"/>
    </row>
    <row r="29" spans="2:5" ht="15">
      <c r="B29" s="46" t="s">
        <v>45</v>
      </c>
      <c r="C29" s="70" t="s">
        <v>68</v>
      </c>
      <c r="D29" s="60"/>
      <c r="E29" s="66">
        <v>90</v>
      </c>
    </row>
    <row r="30" spans="2:5" ht="15">
      <c r="B30" s="46"/>
      <c r="C30" s="70" t="s">
        <v>69</v>
      </c>
      <c r="D30" s="44"/>
      <c r="E30" s="44"/>
    </row>
    <row r="31" spans="2:5" ht="7.5" customHeight="1">
      <c r="B31" s="46"/>
      <c r="C31" s="70"/>
      <c r="D31" s="60"/>
      <c r="E31" s="66"/>
    </row>
    <row r="32" spans="2:5" ht="15.75">
      <c r="B32" s="68">
        <v>7</v>
      </c>
      <c r="C32" s="70" t="s">
        <v>70</v>
      </c>
      <c r="D32" s="60"/>
      <c r="E32" s="66"/>
    </row>
    <row r="33" spans="2:5" ht="15">
      <c r="B33" s="46" t="s">
        <v>3</v>
      </c>
      <c r="C33" s="70" t="s">
        <v>71</v>
      </c>
      <c r="D33" s="60"/>
      <c r="E33" s="66">
        <v>410</v>
      </c>
    </row>
    <row r="34" spans="2:5" ht="15">
      <c r="B34" s="46"/>
      <c r="C34" s="70" t="s">
        <v>72</v>
      </c>
      <c r="D34" s="60"/>
      <c r="E34" s="66"/>
    </row>
    <row r="35" spans="2:5" ht="4.5" customHeight="1">
      <c r="B35" s="46"/>
      <c r="C35" s="70"/>
      <c r="D35" s="60"/>
      <c r="E35" s="66"/>
    </row>
    <row r="36" spans="2:5" ht="15.75">
      <c r="B36" s="68">
        <v>8</v>
      </c>
      <c r="C36" s="70" t="s">
        <v>73</v>
      </c>
      <c r="D36" s="60"/>
      <c r="E36" s="66"/>
    </row>
    <row r="37" spans="2:5" ht="15">
      <c r="B37" s="46" t="s">
        <v>3</v>
      </c>
      <c r="C37" s="70" t="s">
        <v>74</v>
      </c>
      <c r="D37" s="60"/>
      <c r="E37" s="66">
        <v>500</v>
      </c>
    </row>
    <row r="38" spans="2:5" ht="15">
      <c r="B38" s="46"/>
      <c r="C38" s="70" t="s">
        <v>75</v>
      </c>
      <c r="D38" s="60"/>
      <c r="E38" s="66"/>
    </row>
    <row r="39" spans="2:5" ht="7.5" customHeight="1">
      <c r="B39" s="46"/>
      <c r="C39" s="70"/>
      <c r="D39" s="60"/>
      <c r="E39" s="66"/>
    </row>
    <row r="40" spans="2:5" ht="15.75">
      <c r="B40" s="68">
        <v>9</v>
      </c>
      <c r="C40" s="70" t="s">
        <v>77</v>
      </c>
      <c r="D40" s="60"/>
      <c r="E40" s="66"/>
    </row>
    <row r="41" spans="2:5" ht="15">
      <c r="B41" s="46" t="s">
        <v>3</v>
      </c>
      <c r="C41" s="70" t="s">
        <v>2</v>
      </c>
      <c r="D41" s="60"/>
      <c r="E41" s="66">
        <v>600</v>
      </c>
    </row>
    <row r="42" spans="2:5" ht="15">
      <c r="B42" s="46"/>
      <c r="C42" s="70" t="s">
        <v>78</v>
      </c>
      <c r="D42" s="60"/>
      <c r="E42" s="66"/>
    </row>
    <row r="43" spans="2:5" ht="8.25" customHeight="1">
      <c r="B43" s="72"/>
      <c r="C43" s="74"/>
      <c r="D43" s="72"/>
      <c r="E43" s="66"/>
    </row>
    <row r="44" spans="2:5" ht="15.75">
      <c r="B44" s="68">
        <v>9</v>
      </c>
      <c r="C44" s="70" t="s">
        <v>74</v>
      </c>
      <c r="D44" s="60"/>
      <c r="E44" s="66">
        <v>1100</v>
      </c>
    </row>
    <row r="45" spans="2:5" ht="15">
      <c r="B45" s="46" t="s">
        <v>3</v>
      </c>
      <c r="C45" s="70" t="s">
        <v>70</v>
      </c>
      <c r="D45" s="60">
        <v>410</v>
      </c>
      <c r="E45" s="66"/>
    </row>
    <row r="46" spans="2:5" ht="15">
      <c r="B46" s="46" t="s">
        <v>3</v>
      </c>
      <c r="C46" s="70" t="s">
        <v>67</v>
      </c>
      <c r="D46" s="60">
        <v>90</v>
      </c>
      <c r="E46" s="66"/>
    </row>
    <row r="47" spans="2:5" ht="15">
      <c r="B47" s="46" t="s">
        <v>3</v>
      </c>
      <c r="C47" s="70" t="s">
        <v>76</v>
      </c>
      <c r="D47" s="60">
        <v>600</v>
      </c>
      <c r="E47" s="66">
        <v>1100</v>
      </c>
    </row>
    <row r="48" spans="2:5" ht="15">
      <c r="B48" s="46"/>
      <c r="C48" s="70"/>
      <c r="D48" s="60"/>
      <c r="E48" s="66"/>
    </row>
    <row r="49" spans="2:5" ht="15">
      <c r="B49" s="46"/>
      <c r="C49" s="70"/>
      <c r="D49" s="60"/>
      <c r="E49" s="66"/>
    </row>
    <row r="54" ht="18.75" customHeight="1"/>
    <row r="60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2"/>
  <headerFooter alignWithMargins="0">
    <oddHeader>&amp;L&amp;"Arial,Negrito"&amp;14ADM GESTÃO &amp; NEGÓCIOS&amp;RPAPEL DE TRABALHO 1
OS REGISTROS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50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3.421875" style="0" customWidth="1"/>
    <col min="3" max="3" width="43.00390625" style="0" customWidth="1"/>
    <col min="4" max="4" width="13.140625" style="0" customWidth="1"/>
    <col min="5" max="5" width="12.7109375" style="0" customWidth="1"/>
  </cols>
  <sheetData>
    <row r="4" ht="12.75">
      <c r="B4" s="1" t="s">
        <v>0</v>
      </c>
    </row>
    <row r="5" ht="12.75">
      <c r="B5" s="1"/>
    </row>
    <row r="6" spans="2:5" ht="15.75">
      <c r="B6" s="46"/>
      <c r="C6" s="45" t="s">
        <v>79</v>
      </c>
      <c r="D6" s="44"/>
      <c r="E6" s="44"/>
    </row>
    <row r="7" spans="2:5" ht="15">
      <c r="B7" s="46"/>
      <c r="C7" s="44" t="s">
        <v>29</v>
      </c>
      <c r="D7" s="44"/>
      <c r="E7" s="44"/>
    </row>
    <row r="8" spans="2:5" ht="15.75">
      <c r="B8" s="58">
        <v>1</v>
      </c>
      <c r="C8" s="59" t="s">
        <v>39</v>
      </c>
      <c r="D8" s="60"/>
      <c r="E8" s="44"/>
    </row>
    <row r="9" spans="2:5" ht="15">
      <c r="B9" s="61" t="s">
        <v>3</v>
      </c>
      <c r="C9" s="59" t="s">
        <v>30</v>
      </c>
      <c r="D9" s="44"/>
      <c r="E9" s="60">
        <v>300</v>
      </c>
    </row>
    <row r="10" spans="2:5" ht="16.5" customHeight="1">
      <c r="B10" s="46"/>
      <c r="C10" s="59" t="s">
        <v>80</v>
      </c>
      <c r="D10" s="44"/>
      <c r="E10" s="44"/>
    </row>
    <row r="11" spans="2:5" ht="16.5" customHeight="1">
      <c r="B11" s="46"/>
      <c r="C11" s="59"/>
      <c r="D11" s="44"/>
      <c r="E11" s="44"/>
    </row>
    <row r="12" spans="2:5" ht="15">
      <c r="B12" s="62"/>
      <c r="C12" s="63"/>
      <c r="D12" s="46"/>
      <c r="E12" s="44"/>
    </row>
    <row r="13" spans="2:5" ht="18" customHeight="1">
      <c r="B13" s="64">
        <v>2</v>
      </c>
      <c r="C13" s="65" t="s">
        <v>32</v>
      </c>
      <c r="D13" s="60"/>
      <c r="E13" s="44"/>
    </row>
    <row r="14" spans="2:5" ht="15">
      <c r="B14" s="62" t="s">
        <v>3</v>
      </c>
      <c r="C14" s="65" t="s">
        <v>30</v>
      </c>
      <c r="D14" s="60"/>
      <c r="E14" s="66">
        <v>100</v>
      </c>
    </row>
    <row r="15" spans="2:5" ht="18" customHeight="1">
      <c r="B15" s="46"/>
      <c r="C15" s="59" t="s">
        <v>80</v>
      </c>
      <c r="D15" s="60"/>
      <c r="E15" s="66"/>
    </row>
    <row r="16" spans="2:5" ht="18" customHeight="1">
      <c r="B16" s="46"/>
      <c r="C16" s="59"/>
      <c r="D16" s="60"/>
      <c r="E16" s="66"/>
    </row>
    <row r="17" spans="2:5" ht="15">
      <c r="B17" s="62"/>
      <c r="C17" s="67"/>
      <c r="D17" s="60"/>
      <c r="E17" s="66"/>
    </row>
    <row r="18" spans="2:5" ht="15.75">
      <c r="B18" s="68">
        <v>3</v>
      </c>
      <c r="C18" s="59" t="s">
        <v>82</v>
      </c>
      <c r="D18" s="44"/>
      <c r="E18" s="66"/>
    </row>
    <row r="19" spans="2:5" ht="15">
      <c r="B19" s="46" t="s">
        <v>3</v>
      </c>
      <c r="C19" s="59" t="s">
        <v>4</v>
      </c>
      <c r="D19" s="44"/>
      <c r="E19" s="66">
        <v>600</v>
      </c>
    </row>
    <row r="20" spans="2:5" ht="19.5" customHeight="1">
      <c r="B20" s="46"/>
      <c r="C20" s="65" t="s">
        <v>81</v>
      </c>
      <c r="D20" s="44"/>
      <c r="E20" s="66"/>
    </row>
    <row r="21" spans="2:5" ht="19.5" customHeight="1">
      <c r="B21" s="46"/>
      <c r="C21" s="65"/>
      <c r="D21" s="44"/>
      <c r="E21" s="66"/>
    </row>
    <row r="22" spans="2:5" ht="15">
      <c r="B22" s="46"/>
      <c r="C22" s="65"/>
      <c r="D22" s="44"/>
      <c r="E22" s="66"/>
    </row>
    <row r="23" spans="2:5" ht="15.75">
      <c r="B23" s="69">
        <v>4</v>
      </c>
      <c r="C23" s="70" t="s">
        <v>32</v>
      </c>
      <c r="D23" s="71"/>
      <c r="E23" s="66"/>
    </row>
    <row r="24" spans="2:5" ht="15">
      <c r="B24" s="72" t="s">
        <v>3</v>
      </c>
      <c r="C24" s="70" t="s">
        <v>82</v>
      </c>
      <c r="D24" s="73"/>
      <c r="E24" s="66">
        <v>600</v>
      </c>
    </row>
    <row r="25" spans="2:5" ht="15">
      <c r="B25" s="72"/>
      <c r="C25" s="70" t="s">
        <v>83</v>
      </c>
      <c r="D25" s="71"/>
      <c r="E25" s="44"/>
    </row>
    <row r="26" spans="2:5" ht="15">
      <c r="B26" s="72"/>
      <c r="C26" s="70"/>
      <c r="D26" s="71"/>
      <c r="E26" s="44"/>
    </row>
    <row r="27" spans="2:5" ht="15">
      <c r="B27" s="72"/>
      <c r="C27" s="70"/>
      <c r="D27" s="71"/>
      <c r="E27" s="44"/>
    </row>
    <row r="28" spans="2:5" ht="15.75">
      <c r="B28" s="68">
        <v>5</v>
      </c>
      <c r="C28" s="70" t="s">
        <v>4</v>
      </c>
      <c r="D28" s="71"/>
      <c r="E28" s="44"/>
    </row>
    <row r="29" spans="2:5" ht="15">
      <c r="B29" s="72" t="s">
        <v>3</v>
      </c>
      <c r="C29" s="70" t="s">
        <v>84</v>
      </c>
      <c r="D29" s="71"/>
      <c r="E29" s="60">
        <v>1000</v>
      </c>
    </row>
    <row r="30" spans="2:5" ht="15">
      <c r="B30" s="72"/>
      <c r="C30" s="70" t="s">
        <v>85</v>
      </c>
      <c r="D30" s="71"/>
      <c r="E30" s="44"/>
    </row>
    <row r="31" spans="2:5" ht="15">
      <c r="B31" s="72"/>
      <c r="C31" s="70"/>
      <c r="D31" s="71"/>
      <c r="E31" s="44"/>
    </row>
    <row r="32" spans="2:5" ht="15.75">
      <c r="B32" s="69"/>
      <c r="C32" s="70"/>
      <c r="D32" s="71"/>
      <c r="E32" s="66"/>
    </row>
    <row r="33" spans="2:5" ht="15.75">
      <c r="B33" s="68">
        <v>5</v>
      </c>
      <c r="C33" s="70" t="s">
        <v>71</v>
      </c>
      <c r="D33" s="66">
        <v>410</v>
      </c>
      <c r="E33" s="60"/>
    </row>
    <row r="34" spans="2:5" ht="15">
      <c r="B34" s="46"/>
      <c r="C34" s="70" t="s">
        <v>88</v>
      </c>
      <c r="D34" s="60">
        <v>90</v>
      </c>
      <c r="E34" s="66">
        <v>500</v>
      </c>
    </row>
    <row r="35" spans="2:5" ht="15">
      <c r="B35" s="46" t="s">
        <v>3</v>
      </c>
      <c r="C35" s="70" t="s">
        <v>89</v>
      </c>
      <c r="D35" s="60"/>
      <c r="E35" s="66">
        <v>500</v>
      </c>
    </row>
    <row r="36" spans="2:5" ht="15">
      <c r="B36" s="46"/>
      <c r="C36" s="70" t="s">
        <v>90</v>
      </c>
      <c r="D36" s="60"/>
      <c r="E36" s="66"/>
    </row>
    <row r="37" spans="2:5" ht="15">
      <c r="B37" s="46"/>
      <c r="C37" s="70"/>
      <c r="D37" s="60"/>
      <c r="E37" s="66"/>
    </row>
    <row r="38" spans="2:5" ht="15">
      <c r="B38" s="46"/>
      <c r="C38" s="70"/>
      <c r="D38" s="60"/>
      <c r="E38" s="66"/>
    </row>
    <row r="43" ht="18.75" customHeight="1"/>
    <row r="49" ht="15" customHeight="1"/>
    <row r="50" ht="12.75">
      <c r="B50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2"/>
  <headerFooter alignWithMargins="0">
    <oddHeader>&amp;L&amp;"Arial,Negrito"&amp;14PGS &amp;RPAPEL DE TRABALHO 1
OS REGISTROS</oddHeader>
    <oddFooter>&amp;LDOCENTE - ARIEVALDO ALVES DE LIMA
http://www.grupoempresarial.adm.br&amp;C&amp;P&amp;R&amp;D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53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5.140625" style="0" customWidth="1"/>
    <col min="3" max="3" width="34.00390625" style="0" customWidth="1"/>
    <col min="4" max="5" width="14.140625" style="0" customWidth="1"/>
    <col min="6" max="6" width="16.00390625" style="0" customWidth="1"/>
    <col min="7" max="7" width="12.8515625" style="0" customWidth="1"/>
    <col min="8" max="8" width="18.00390625" style="0" customWidth="1"/>
  </cols>
  <sheetData>
    <row r="4" ht="12.75">
      <c r="B4" s="1" t="s">
        <v>0</v>
      </c>
    </row>
    <row r="5" ht="12.75">
      <c r="B5" s="1"/>
    </row>
    <row r="6" ht="12.75">
      <c r="B6" s="1"/>
    </row>
    <row r="7" spans="2:6" ht="15.75">
      <c r="B7" s="75"/>
      <c r="C7" s="76" t="s">
        <v>5</v>
      </c>
      <c r="D7" s="75"/>
      <c r="E7" s="75"/>
      <c r="F7" s="75"/>
    </row>
    <row r="8" spans="2:8" ht="15.75">
      <c r="B8" s="75"/>
      <c r="C8" s="77" t="s">
        <v>18</v>
      </c>
      <c r="D8" s="77" t="s">
        <v>22</v>
      </c>
      <c r="E8" s="77" t="s">
        <v>23</v>
      </c>
      <c r="F8" s="77" t="s">
        <v>24</v>
      </c>
      <c r="G8" s="29"/>
      <c r="H8" s="29"/>
    </row>
    <row r="9" spans="2:8" ht="15.75">
      <c r="B9" s="78"/>
      <c r="C9" s="79" t="s">
        <v>15</v>
      </c>
      <c r="D9" s="80">
        <v>5000</v>
      </c>
      <c r="E9" s="81">
        <v>5400</v>
      </c>
      <c r="F9" s="81">
        <f>E9-D9</f>
        <v>400</v>
      </c>
      <c r="G9" s="3"/>
      <c r="H9" s="6"/>
    </row>
    <row r="10" spans="2:8" ht="15.75">
      <c r="B10" s="78"/>
      <c r="C10" s="79" t="s">
        <v>48</v>
      </c>
      <c r="D10" s="80">
        <v>500</v>
      </c>
      <c r="E10" s="81">
        <v>200</v>
      </c>
      <c r="F10" s="81">
        <f>E10-D10</f>
        <v>-300</v>
      </c>
      <c r="G10" s="3"/>
      <c r="H10" s="6"/>
    </row>
    <row r="11" spans="2:8" ht="15.75">
      <c r="B11" s="77"/>
      <c r="C11" s="82" t="s">
        <v>21</v>
      </c>
      <c r="D11" s="81">
        <v>800</v>
      </c>
      <c r="E11" s="81">
        <v>100</v>
      </c>
      <c r="F11" s="81">
        <f>E11-D11</f>
        <v>-700</v>
      </c>
      <c r="G11" s="38"/>
      <c r="H11" s="39"/>
    </row>
    <row r="12" spans="2:8" ht="15.75">
      <c r="B12" s="83"/>
      <c r="C12" s="75" t="s">
        <v>25</v>
      </c>
      <c r="D12" s="81">
        <f>SUM(D9:D11)</f>
        <v>6300</v>
      </c>
      <c r="E12" s="81">
        <f>SUM(E9:E11)</f>
        <v>5700</v>
      </c>
      <c r="F12" s="81">
        <f>E12-D12</f>
        <v>-600</v>
      </c>
      <c r="G12" s="3"/>
      <c r="H12" s="3"/>
    </row>
    <row r="13" spans="2:8" ht="14.25" customHeight="1">
      <c r="B13" s="20"/>
      <c r="C13" s="10"/>
      <c r="D13" s="14"/>
      <c r="E13" s="14"/>
      <c r="F13" s="14"/>
      <c r="G13" s="3"/>
      <c r="H13" s="6"/>
    </row>
    <row r="14" spans="2:8" ht="15">
      <c r="B14" s="15"/>
      <c r="C14" s="35"/>
      <c r="D14" s="34"/>
      <c r="E14" s="36"/>
      <c r="F14" s="34"/>
      <c r="G14" s="40"/>
      <c r="H14" s="39"/>
    </row>
    <row r="15" spans="2:8" ht="14.25">
      <c r="B15" s="22"/>
      <c r="C15" s="23"/>
      <c r="D15" s="22"/>
      <c r="E15" s="17"/>
      <c r="F15" s="3"/>
      <c r="G15" s="3"/>
      <c r="H15" s="3"/>
    </row>
    <row r="16" spans="2:8" ht="14.25">
      <c r="B16" s="7"/>
      <c r="C16" s="24"/>
      <c r="D16" s="41"/>
      <c r="E16" s="17"/>
      <c r="F16" s="3"/>
      <c r="G16" s="3"/>
      <c r="H16" s="3"/>
    </row>
    <row r="17" spans="2:8" ht="14.25">
      <c r="B17" s="7"/>
      <c r="C17" s="24"/>
      <c r="D17" s="8"/>
      <c r="E17" s="17"/>
      <c r="F17" s="3"/>
      <c r="G17" s="3"/>
      <c r="H17" s="3"/>
    </row>
    <row r="18" spans="2:8" ht="14.25" customHeight="1">
      <c r="B18" s="7"/>
      <c r="C18" s="24"/>
      <c r="D18" s="8"/>
      <c r="E18" s="15"/>
      <c r="F18" s="3"/>
      <c r="G18" s="3"/>
      <c r="H18" s="3"/>
    </row>
    <row r="19" spans="2:8" ht="14.25">
      <c r="B19" s="7"/>
      <c r="C19" s="24"/>
      <c r="D19" s="8"/>
      <c r="E19" s="3"/>
      <c r="F19" s="3"/>
      <c r="G19" s="3"/>
      <c r="H19" s="3"/>
    </row>
    <row r="20" spans="2:8" ht="15">
      <c r="B20" s="7"/>
      <c r="C20" s="11"/>
      <c r="D20" s="30"/>
      <c r="E20" s="15"/>
      <c r="F20" s="3"/>
      <c r="G20" s="3"/>
      <c r="H20" s="3"/>
    </row>
    <row r="21" spans="2:8" ht="15">
      <c r="B21" s="7"/>
      <c r="C21" s="32"/>
      <c r="D21" s="33"/>
      <c r="E21" s="14"/>
      <c r="F21" s="3"/>
      <c r="G21" s="3"/>
      <c r="H21" s="3"/>
    </row>
    <row r="22" spans="2:8" ht="14.25">
      <c r="B22" s="7"/>
      <c r="C22" s="8"/>
      <c r="D22" s="8"/>
      <c r="E22" s="14"/>
      <c r="F22" s="3"/>
      <c r="G22" s="3"/>
      <c r="H22" s="3"/>
    </row>
    <row r="23" spans="2:8" ht="18" customHeight="1">
      <c r="B23" s="7"/>
      <c r="C23" s="7"/>
      <c r="D23" s="5"/>
      <c r="E23" s="14"/>
      <c r="F23" s="3"/>
      <c r="G23" s="3"/>
      <c r="H23" s="3"/>
    </row>
    <row r="24" spans="2:8" ht="14.25">
      <c r="B24" s="7"/>
      <c r="C24" s="7"/>
      <c r="D24" s="8"/>
      <c r="E24" s="14"/>
      <c r="F24" s="3"/>
      <c r="G24" s="3"/>
      <c r="H24" s="3"/>
    </row>
    <row r="25" spans="2:8" ht="14.25">
      <c r="B25" s="7"/>
      <c r="C25" s="31"/>
      <c r="D25" s="8"/>
      <c r="E25" s="14"/>
      <c r="F25" s="3"/>
      <c r="G25" s="3"/>
      <c r="H25" s="3"/>
    </row>
    <row r="26" spans="2:8" ht="14.25">
      <c r="B26" s="7"/>
      <c r="C26" s="31"/>
      <c r="D26" s="8"/>
      <c r="E26" s="14"/>
      <c r="F26" s="3"/>
      <c r="G26" s="3"/>
      <c r="H26" s="3"/>
    </row>
    <row r="27" spans="2:8" ht="14.25">
      <c r="B27" s="7"/>
      <c r="C27" s="7"/>
      <c r="D27" s="8"/>
      <c r="E27" s="14"/>
      <c r="F27" s="3"/>
      <c r="G27" s="3"/>
      <c r="H27" s="3"/>
    </row>
    <row r="28" spans="2:8" ht="15">
      <c r="B28" s="7"/>
      <c r="C28" s="32"/>
      <c r="D28" s="33"/>
      <c r="E28" s="14"/>
      <c r="F28" s="3"/>
      <c r="G28" s="3"/>
      <c r="H28" s="3"/>
    </row>
    <row r="29" spans="2:8" ht="14.25">
      <c r="B29" s="15"/>
      <c r="C29" s="8"/>
      <c r="D29" s="8"/>
      <c r="E29" s="14"/>
      <c r="F29" s="3"/>
      <c r="G29" s="3"/>
      <c r="H29" s="3"/>
    </row>
    <row r="30" spans="2:8" ht="14.25">
      <c r="B30" s="15"/>
      <c r="C30" s="7"/>
      <c r="D30" s="5"/>
      <c r="E30" s="14"/>
      <c r="F30" s="3"/>
      <c r="G30" s="3"/>
      <c r="H30" s="3"/>
    </row>
    <row r="31" spans="2:8" ht="14.25">
      <c r="B31" s="25"/>
      <c r="C31" s="7"/>
      <c r="D31" s="8"/>
      <c r="E31" s="14"/>
      <c r="F31" s="3"/>
      <c r="G31" s="3"/>
      <c r="H31" s="3"/>
    </row>
    <row r="32" spans="2:8" ht="14.25">
      <c r="B32" s="15"/>
      <c r="C32" s="31"/>
      <c r="D32" s="8"/>
      <c r="E32" s="14"/>
      <c r="F32" s="3"/>
      <c r="G32" s="3"/>
      <c r="H32" s="3"/>
    </row>
    <row r="33" spans="2:8" ht="14.25">
      <c r="B33" s="25"/>
      <c r="C33" s="31"/>
      <c r="D33" s="8"/>
      <c r="E33" s="14"/>
      <c r="F33" s="3"/>
      <c r="G33" s="3"/>
      <c r="H33" s="3"/>
    </row>
    <row r="34" spans="2:8" ht="14.25">
      <c r="B34" s="15"/>
      <c r="C34" s="7"/>
      <c r="D34" s="8"/>
      <c r="E34" s="14"/>
      <c r="F34" s="3"/>
      <c r="G34" s="3"/>
      <c r="H34" s="3"/>
    </row>
    <row r="35" spans="2:8" ht="15">
      <c r="B35" s="25"/>
      <c r="C35" s="32"/>
      <c r="D35" s="33"/>
      <c r="E35" s="14"/>
      <c r="F35" s="3"/>
      <c r="G35" s="3"/>
      <c r="H35" s="3"/>
    </row>
    <row r="36" spans="2:8" ht="14.25">
      <c r="B36" s="25"/>
      <c r="C36" s="3"/>
      <c r="D36" s="3"/>
      <c r="E36" s="14"/>
      <c r="F36" s="3"/>
      <c r="G36" s="3"/>
      <c r="H36" s="3"/>
    </row>
    <row r="37" spans="2:8" ht="14.25">
      <c r="B37" s="25"/>
      <c r="C37" s="3"/>
      <c r="D37" s="3"/>
      <c r="E37" s="14"/>
      <c r="F37" s="3"/>
      <c r="G37" s="3"/>
      <c r="H37" s="3"/>
    </row>
    <row r="38" spans="2:8" ht="14.25">
      <c r="B38" s="25"/>
      <c r="C38" s="3"/>
      <c r="D38" s="3"/>
      <c r="E38" s="14"/>
      <c r="F38" s="3"/>
      <c r="G38" s="3"/>
      <c r="H38" s="3"/>
    </row>
    <row r="39" spans="2:8" ht="14.25">
      <c r="B39" s="25"/>
      <c r="C39" s="3"/>
      <c r="D39" s="3"/>
      <c r="E39" s="14"/>
      <c r="F39" s="3"/>
      <c r="G39" s="3"/>
      <c r="H39" s="3"/>
    </row>
    <row r="40" spans="2:8" ht="14.25">
      <c r="B40" s="25"/>
      <c r="C40" s="3"/>
      <c r="D40" s="3"/>
      <c r="E40" s="14"/>
      <c r="F40" s="3"/>
      <c r="G40" s="3"/>
      <c r="H40" s="3"/>
    </row>
    <row r="41" spans="2:8" ht="14.25">
      <c r="B41" s="25"/>
      <c r="C41" s="3"/>
      <c r="D41" s="3"/>
      <c r="E41" s="14"/>
      <c r="F41" s="3"/>
      <c r="G41" s="3"/>
      <c r="H41" s="3"/>
    </row>
    <row r="42" spans="2:8" ht="14.25">
      <c r="B42" s="25"/>
      <c r="C42" s="26"/>
      <c r="D42" s="27"/>
      <c r="E42" s="14"/>
      <c r="F42" s="3"/>
      <c r="G42" s="3"/>
      <c r="H42" s="3"/>
    </row>
    <row r="43" spans="2:8" ht="14.25">
      <c r="B43" s="25"/>
      <c r="C43" s="26"/>
      <c r="D43" s="27"/>
      <c r="E43" s="14"/>
      <c r="F43" s="3"/>
      <c r="G43" s="3"/>
      <c r="H43" s="3"/>
    </row>
    <row r="44" spans="2:8" ht="14.25">
      <c r="B44" s="15"/>
      <c r="C44" s="15"/>
      <c r="D44" s="14"/>
      <c r="E44" s="14"/>
      <c r="F44" s="3"/>
      <c r="G44" s="3"/>
      <c r="H44" s="3"/>
    </row>
    <row r="45" spans="2:8" ht="14.25">
      <c r="B45" s="15"/>
      <c r="C45" s="15"/>
      <c r="D45" s="14"/>
      <c r="E45" s="14"/>
      <c r="F45" s="3"/>
      <c r="G45" s="3"/>
      <c r="H45" s="3"/>
    </row>
    <row r="46" spans="2:8" ht="14.25">
      <c r="B46" s="15"/>
      <c r="C46" s="15"/>
      <c r="D46" s="15"/>
      <c r="E46" s="15"/>
      <c r="F46" s="3"/>
      <c r="G46" s="3"/>
      <c r="H46" s="3"/>
    </row>
    <row r="47" spans="3:8" ht="12.75">
      <c r="C47" s="3"/>
      <c r="D47" s="3"/>
      <c r="E47" s="3"/>
      <c r="F47" s="3"/>
      <c r="G47" s="3"/>
      <c r="H47" s="3"/>
    </row>
    <row r="48" spans="2:8" ht="12.75">
      <c r="B48" s="4"/>
      <c r="C48" s="3"/>
      <c r="D48" s="3"/>
      <c r="E48" s="3"/>
      <c r="F48" s="3"/>
      <c r="G48" s="3"/>
      <c r="H48" s="3"/>
    </row>
    <row r="49" spans="3:8" ht="12.75">
      <c r="C49" s="3"/>
      <c r="D49" s="3"/>
      <c r="E49" s="3"/>
      <c r="F49" s="3"/>
      <c r="G49" s="3"/>
      <c r="H49" s="3"/>
    </row>
    <row r="50" spans="2:8" ht="12.75">
      <c r="B50" s="4"/>
      <c r="C50" s="3"/>
      <c r="D50" s="3"/>
      <c r="E50" s="3"/>
      <c r="F50" s="3"/>
      <c r="G50" s="3"/>
      <c r="H50" s="3"/>
    </row>
    <row r="51" spans="3:8" ht="12.75">
      <c r="C51" s="3"/>
      <c r="D51" s="3"/>
      <c r="E51" s="3"/>
      <c r="F51" s="3"/>
      <c r="G51" s="3"/>
      <c r="H51" s="3"/>
    </row>
    <row r="53" ht="12.75">
      <c r="B53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&amp;L&amp;"Arial,Negrito"&amp;14PGS&amp;RPAPEL DE TRABALHO 2
MUTAÇÃO PATRIMONIAL</oddHeader>
    <oddFooter>&amp;LDOCENTE - ARIEVALDO ALVES DE LIMA
http://www.grupoempresarial.adm.br&amp;C&amp;P&amp;R&amp;D  &amp;T</oddFooter>
  </headerFooter>
  <rowBreaks count="1" manualBreakCount="1">
    <brk id="19" min="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6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0.28125" style="0" customWidth="1"/>
    <col min="7" max="7" width="12.7109375" style="0" customWidth="1"/>
  </cols>
  <sheetData>
    <row r="4" ht="12.75">
      <c r="A4" s="1" t="s">
        <v>0</v>
      </c>
    </row>
    <row r="5" spans="1:7" ht="16.5" thickBot="1">
      <c r="A5" s="12"/>
      <c r="B5" s="104" t="s">
        <v>6</v>
      </c>
      <c r="C5" s="105" t="s">
        <v>52</v>
      </c>
      <c r="D5" s="105" t="s">
        <v>51</v>
      </c>
      <c r="E5" s="105" t="s">
        <v>12</v>
      </c>
      <c r="F5" s="105" t="s">
        <v>13</v>
      </c>
      <c r="G5" s="105" t="s">
        <v>14</v>
      </c>
    </row>
    <row r="6" spans="1:7" ht="15.75" thickBot="1">
      <c r="A6" s="13"/>
      <c r="B6" s="106" t="s">
        <v>35</v>
      </c>
      <c r="C6" s="107"/>
      <c r="D6" s="107"/>
      <c r="E6" s="106"/>
      <c r="F6" s="107"/>
      <c r="G6" s="107"/>
    </row>
    <row r="7" spans="1:7" ht="15.75" thickBot="1">
      <c r="A7" s="16"/>
      <c r="B7" s="108" t="s">
        <v>62</v>
      </c>
      <c r="C7" s="109">
        <f>9500-'ADM diario '!E17-'ADM diario '!E21-'ADM diario '!E33+'ADM diario '!E25</f>
        <v>2590</v>
      </c>
      <c r="D7" s="109">
        <f>4000-'PGS diario'!E19+'PGS diario'!E29+'PGS diario'!E34</f>
        <v>4900</v>
      </c>
      <c r="E7" s="110">
        <f>SUM(C7:D7)</f>
        <v>7490</v>
      </c>
      <c r="F7" s="109">
        <v>590</v>
      </c>
      <c r="G7" s="109">
        <f>E7-F7</f>
        <v>6900</v>
      </c>
    </row>
    <row r="8" spans="1:7" ht="16.5" customHeight="1" thickBot="1">
      <c r="A8" s="18"/>
      <c r="B8" s="108" t="s">
        <v>54</v>
      </c>
      <c r="C8" s="109"/>
      <c r="D8" s="109"/>
      <c r="E8" s="110"/>
      <c r="F8" s="109"/>
      <c r="G8" s="109">
        <f aca="true" t="shared" si="0" ref="G8:G13">E8-F8</f>
        <v>0</v>
      </c>
    </row>
    <row r="9" spans="1:7" ht="16.5" customHeight="1" thickBot="1">
      <c r="A9" s="18"/>
      <c r="B9" s="108" t="s">
        <v>36</v>
      </c>
      <c r="C9" s="109">
        <f>1800+'ADM diario '!E21</f>
        <v>2800</v>
      </c>
      <c r="D9" s="109">
        <v>200</v>
      </c>
      <c r="E9" s="110">
        <f>SUM(C9:D9)</f>
        <v>3000</v>
      </c>
      <c r="F9" s="109">
        <v>1000</v>
      </c>
      <c r="G9" s="109">
        <f t="shared" si="0"/>
        <v>2000</v>
      </c>
    </row>
    <row r="10" spans="1:7" ht="16.5" customHeight="1" thickBot="1">
      <c r="A10" s="18"/>
      <c r="B10" s="108" t="s">
        <v>2</v>
      </c>
      <c r="C10" s="109">
        <f>'ADM diario '!E9+'ADM diario '!E13-'ADM diario '!E41</f>
        <v>5700</v>
      </c>
      <c r="D10" s="109"/>
      <c r="E10" s="110">
        <f>SUM(C10:D10)</f>
        <v>5700</v>
      </c>
      <c r="F10" s="109">
        <v>5700</v>
      </c>
      <c r="G10" s="109">
        <f t="shared" si="0"/>
        <v>0</v>
      </c>
    </row>
    <row r="11" spans="1:7" ht="16.5" customHeight="1" thickBot="1">
      <c r="A11" s="18"/>
      <c r="B11" s="108" t="s">
        <v>92</v>
      </c>
      <c r="C11" s="109">
        <v>-300</v>
      </c>
      <c r="D11" s="109"/>
      <c r="E11" s="110">
        <f>SUM(C11:D11)</f>
        <v>-300</v>
      </c>
      <c r="F11" s="109"/>
      <c r="G11" s="109">
        <f t="shared" si="0"/>
        <v>-300</v>
      </c>
    </row>
    <row r="12" spans="1:7" ht="15.75" thickBot="1">
      <c r="A12" s="16"/>
      <c r="B12" s="108" t="s">
        <v>91</v>
      </c>
      <c r="C12" s="109">
        <v>3700</v>
      </c>
      <c r="D12" s="109">
        <v>5800</v>
      </c>
      <c r="E12" s="110">
        <f>SUM(C12:D12)</f>
        <v>9500</v>
      </c>
      <c r="F12" s="109"/>
      <c r="G12" s="109">
        <f t="shared" si="0"/>
        <v>9500</v>
      </c>
    </row>
    <row r="13" spans="1:7" ht="15.75" thickBot="1">
      <c r="A13" s="19"/>
      <c r="B13" s="111" t="s">
        <v>55</v>
      </c>
      <c r="C13" s="112">
        <f>SUM(C7:C12)</f>
        <v>14490</v>
      </c>
      <c r="D13" s="112">
        <f>SUM(D7:D12)</f>
        <v>10900</v>
      </c>
      <c r="E13" s="113">
        <f>SUM(C13:D13)</f>
        <v>25390</v>
      </c>
      <c r="F13" s="112">
        <f>SUM(F7:F12)</f>
        <v>7290</v>
      </c>
      <c r="G13" s="109">
        <f t="shared" si="0"/>
        <v>18100</v>
      </c>
    </row>
    <row r="14" spans="1:7" ht="14.25" customHeight="1" thickBot="1">
      <c r="A14" s="20"/>
      <c r="B14" s="108"/>
      <c r="C14" s="109"/>
      <c r="D14" s="109"/>
      <c r="E14" s="110"/>
      <c r="F14" s="109"/>
      <c r="G14" s="109"/>
    </row>
    <row r="15" spans="1:7" ht="14.25" customHeight="1" thickBot="1">
      <c r="A15" s="20"/>
      <c r="B15" s="108" t="s">
        <v>37</v>
      </c>
      <c r="C15" s="109"/>
      <c r="D15" s="109"/>
      <c r="E15" s="110"/>
      <c r="F15" s="109"/>
      <c r="G15" s="109"/>
    </row>
    <row r="16" spans="1:7" ht="15.75" thickBot="1">
      <c r="A16" s="19"/>
      <c r="B16" s="108" t="s">
        <v>56</v>
      </c>
      <c r="C16" s="109">
        <f>3000+'ADM diario '!E29</f>
        <v>3090</v>
      </c>
      <c r="D16" s="109">
        <f>3000+'PGS diario'!E35</f>
        <v>3500</v>
      </c>
      <c r="E16" s="110">
        <f>SUM(C16:D16)</f>
        <v>6590</v>
      </c>
      <c r="F16" s="109">
        <v>590</v>
      </c>
      <c r="G16" s="109">
        <f>E16-F16</f>
        <v>6000</v>
      </c>
    </row>
    <row r="17" spans="1:7" ht="15" customHeight="1" thickBot="1">
      <c r="A17" s="16"/>
      <c r="B17" s="108" t="s">
        <v>57</v>
      </c>
      <c r="C17" s="109"/>
      <c r="D17" s="109"/>
      <c r="E17" s="110"/>
      <c r="F17" s="109"/>
      <c r="G17" s="109">
        <f aca="true" t="shared" si="1" ref="G17:G23">E17-F17</f>
        <v>0</v>
      </c>
    </row>
    <row r="18" spans="1:7" ht="15" customHeight="1" thickBot="1">
      <c r="A18" s="16"/>
      <c r="B18" s="108" t="s">
        <v>38</v>
      </c>
      <c r="C18" s="109">
        <f>3000</f>
        <v>3000</v>
      </c>
      <c r="D18" s="109">
        <f>700+'PGS diario'!E29</f>
        <v>1700</v>
      </c>
      <c r="E18" s="110">
        <f>SUM(C18:D18)</f>
        <v>4700</v>
      </c>
      <c r="F18" s="109">
        <v>1000</v>
      </c>
      <c r="G18" s="109">
        <f t="shared" si="1"/>
        <v>3700</v>
      </c>
    </row>
    <row r="19" spans="1:7" ht="15.75" thickBot="1">
      <c r="A19" s="19"/>
      <c r="B19" s="108" t="s">
        <v>30</v>
      </c>
      <c r="C19" s="109">
        <v>8000</v>
      </c>
      <c r="D19" s="109">
        <f>5000+'PGS diario'!E9+'PGS diario'!E14</f>
        <v>5400</v>
      </c>
      <c r="E19" s="110">
        <f>SUM(C19:D19)</f>
        <v>13400</v>
      </c>
      <c r="F19" s="109">
        <v>5400</v>
      </c>
      <c r="G19" s="109">
        <f t="shared" si="1"/>
        <v>8000</v>
      </c>
    </row>
    <row r="20" spans="1:7" ht="15.75" thickBot="1">
      <c r="A20" s="19"/>
      <c r="B20" s="108" t="s">
        <v>58</v>
      </c>
      <c r="C20" s="109">
        <v>100</v>
      </c>
      <c r="D20" s="109">
        <f>500-'PGS diario'!E9</f>
        <v>200</v>
      </c>
      <c r="E20" s="110">
        <f>SUM(C20:D20)</f>
        <v>300</v>
      </c>
      <c r="F20" s="109">
        <v>200</v>
      </c>
      <c r="G20" s="109">
        <f t="shared" si="1"/>
        <v>100</v>
      </c>
    </row>
    <row r="21" spans="1:7" ht="15.75" thickBot="1">
      <c r="A21" s="21"/>
      <c r="B21" s="108" t="s">
        <v>59</v>
      </c>
      <c r="C21" s="109">
        <f>900-'ADM diario '!E44+'ADM diario '!E37+'ADM diario '!E41</f>
        <v>900</v>
      </c>
      <c r="D21" s="109">
        <f>800-'PGS diario'!E24-'PGS diario'!E14</f>
        <v>100</v>
      </c>
      <c r="E21" s="110">
        <f>SUM(C21:D21)</f>
        <v>1000</v>
      </c>
      <c r="F21" s="109">
        <v>100</v>
      </c>
      <c r="G21" s="109">
        <f t="shared" si="1"/>
        <v>900</v>
      </c>
    </row>
    <row r="22" spans="1:7" ht="15.75" thickBot="1">
      <c r="A22" s="16"/>
      <c r="B22" s="101" t="s">
        <v>27</v>
      </c>
      <c r="C22" s="102">
        <f>-'ADM diario '!E41</f>
        <v>-600</v>
      </c>
      <c r="D22" s="114"/>
      <c r="E22" s="115">
        <f>SUM(C22:D22)</f>
        <v>-600</v>
      </c>
      <c r="F22" s="103"/>
      <c r="G22" s="116">
        <f t="shared" si="1"/>
        <v>-600</v>
      </c>
    </row>
    <row r="23" spans="1:7" ht="15.75" thickBot="1">
      <c r="A23" s="15"/>
      <c r="B23" s="117" t="s">
        <v>11</v>
      </c>
      <c r="C23" s="102">
        <f>SUM(C16:C22)</f>
        <v>14490</v>
      </c>
      <c r="D23" s="102">
        <f>SUM(D16:D22)</f>
        <v>10900</v>
      </c>
      <c r="E23" s="103">
        <f>SUM(E16:E22)</f>
        <v>25390</v>
      </c>
      <c r="F23" s="103">
        <f>SUM(F16:F22)</f>
        <v>7290</v>
      </c>
      <c r="G23" s="116">
        <f t="shared" si="1"/>
        <v>18100</v>
      </c>
    </row>
    <row r="24" spans="1:4" ht="14.25">
      <c r="A24" s="22"/>
      <c r="B24" s="23"/>
      <c r="C24" s="22"/>
      <c r="D24" s="17"/>
    </row>
    <row r="25" spans="1:4" ht="14.25">
      <c r="A25" s="7"/>
      <c r="D25" s="17"/>
    </row>
    <row r="26" spans="1:4" ht="14.25">
      <c r="A26" s="7"/>
      <c r="D26" s="17"/>
    </row>
    <row r="27" spans="1:4" ht="14.25" customHeight="1">
      <c r="A27" s="7"/>
      <c r="D27" s="15"/>
    </row>
    <row r="28" spans="1:4" ht="14.25">
      <c r="A28" s="7"/>
      <c r="D28" s="3"/>
    </row>
    <row r="29" spans="1:4" ht="14.25">
      <c r="A29" s="7"/>
      <c r="D29" s="15"/>
    </row>
    <row r="30" spans="1:4" ht="14.25">
      <c r="A30" s="7"/>
      <c r="D30" s="14"/>
    </row>
    <row r="31" spans="1:4" ht="14.25">
      <c r="A31" s="7"/>
      <c r="D31" s="14"/>
    </row>
    <row r="32" spans="1:4" ht="18" customHeight="1">
      <c r="A32" s="7"/>
      <c r="B32" s="24"/>
      <c r="C32" s="41"/>
      <c r="D32" s="14"/>
    </row>
    <row r="33" spans="1:4" ht="14.25">
      <c r="A33" s="7"/>
      <c r="B33" s="24"/>
      <c r="C33" s="8"/>
      <c r="D33" s="14"/>
    </row>
    <row r="34" spans="1:4" ht="15">
      <c r="A34" s="7"/>
      <c r="B34" s="42"/>
      <c r="C34" s="8"/>
      <c r="D34" s="14"/>
    </row>
    <row r="35" spans="1:4" ht="15">
      <c r="A35" s="7"/>
      <c r="B35" s="11"/>
      <c r="C35" s="30"/>
      <c r="D35" s="14"/>
    </row>
    <row r="36" spans="1:4" ht="15">
      <c r="A36" s="7"/>
      <c r="B36" s="11"/>
      <c r="C36" s="30"/>
      <c r="D36" s="14"/>
    </row>
    <row r="37" spans="1:4" ht="15">
      <c r="A37" s="7"/>
      <c r="B37" s="43"/>
      <c r="C37" s="6"/>
      <c r="D37" s="14"/>
    </row>
    <row r="38" spans="1:4" ht="15">
      <c r="A38" s="7"/>
      <c r="B38" s="32"/>
      <c r="C38" s="33"/>
      <c r="D38" s="14"/>
    </row>
    <row r="39" spans="1:4" ht="14.25">
      <c r="A39" s="15"/>
      <c r="B39" s="8"/>
      <c r="C39" s="8"/>
      <c r="D39" s="14"/>
    </row>
    <row r="40" spans="1:4" ht="20.25" customHeight="1">
      <c r="A40" s="15"/>
      <c r="B40" s="7"/>
      <c r="C40" s="5"/>
      <c r="D40" s="14"/>
    </row>
    <row r="41" spans="1:4" ht="14.25">
      <c r="A41" s="25"/>
      <c r="B41" s="7"/>
      <c r="C41" s="8"/>
      <c r="D41" s="14"/>
    </row>
    <row r="42" spans="1:4" ht="14.25">
      <c r="A42" s="15"/>
      <c r="B42" s="31"/>
      <c r="C42" s="8"/>
      <c r="D42" s="14"/>
    </row>
    <row r="43" spans="1:4" ht="14.25">
      <c r="A43" s="25"/>
      <c r="B43" s="31"/>
      <c r="C43" s="8"/>
      <c r="D43" s="14"/>
    </row>
    <row r="44" spans="1:4" ht="14.25">
      <c r="A44" s="15"/>
      <c r="B44" s="7"/>
      <c r="C44" s="8"/>
      <c r="D44" s="14"/>
    </row>
    <row r="45" spans="1:4" ht="15">
      <c r="A45" s="25"/>
      <c r="B45" s="32"/>
      <c r="C45" s="33"/>
      <c r="D45" s="14"/>
    </row>
    <row r="46" spans="1:4" ht="14.25">
      <c r="A46" s="25"/>
      <c r="D46" s="14"/>
    </row>
    <row r="47" spans="1:4" ht="14.25">
      <c r="A47" s="25"/>
      <c r="D47" s="14"/>
    </row>
    <row r="48" spans="1:4" ht="14.25">
      <c r="A48" s="25"/>
      <c r="D48" s="14"/>
    </row>
    <row r="49" spans="1:4" ht="14.25">
      <c r="A49" s="25"/>
      <c r="D49" s="14"/>
    </row>
    <row r="50" spans="1:4" ht="14.25">
      <c r="A50" s="25"/>
      <c r="D50" s="14"/>
    </row>
    <row r="51" spans="1:4" ht="14.25">
      <c r="A51" s="25"/>
      <c r="D51" s="14"/>
    </row>
    <row r="52" spans="1:4" ht="14.25">
      <c r="A52" s="25"/>
      <c r="B52" s="26"/>
      <c r="C52" s="27"/>
      <c r="D52" s="14"/>
    </row>
    <row r="53" spans="1:4" ht="14.25">
      <c r="A53" s="25"/>
      <c r="B53" s="26"/>
      <c r="C53" s="27"/>
      <c r="D53" s="14"/>
    </row>
    <row r="54" spans="1:4" ht="14.25">
      <c r="A54" s="15"/>
      <c r="B54" s="15"/>
      <c r="C54" s="14"/>
      <c r="D54" s="14"/>
    </row>
    <row r="55" spans="1:4" ht="14.25">
      <c r="A55" s="15"/>
      <c r="B55" s="15"/>
      <c r="C55" s="14"/>
      <c r="D55" s="14"/>
    </row>
    <row r="56" spans="1:4" ht="14.25">
      <c r="A56" s="15"/>
      <c r="B56" s="15"/>
      <c r="C56" s="15"/>
      <c r="D56" s="15"/>
    </row>
    <row r="58" ht="12.75">
      <c r="A58" s="4"/>
    </row>
    <row r="60" ht="12.75">
      <c r="A60" s="4"/>
    </row>
    <row r="63" ht="12.75">
      <c r="A63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2"/>
  <headerFooter alignWithMargins="0">
    <oddHeader xml:space="preserve">&amp;L&amp;"Arial,Negrito"&amp;14ADM GESTÃO &amp; NEGÓCIOS&amp;RPAPEL DE TRABALHO 3
CONSOLIDAÇÃO BALANÇOS </oddHeader>
    <oddFooter>&amp;LDOCENTE - ARIEVALDO ALVES DE LIMA
http://www.grupoempresarial.adm.br&amp;C&amp;P&amp;R&amp;D  &amp;T</oddFooter>
  </headerFooter>
  <rowBreaks count="1" manualBreakCount="1">
    <brk id="28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5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140625" style="0" customWidth="1"/>
    <col min="2" max="2" width="38.140625" style="0" customWidth="1"/>
    <col min="3" max="3" width="17.8515625" style="0" customWidth="1"/>
    <col min="4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spans="1:7" ht="15">
      <c r="A5" s="134"/>
      <c r="B5" s="121" t="s">
        <v>18</v>
      </c>
      <c r="C5" s="121" t="s">
        <v>17</v>
      </c>
      <c r="D5" s="28"/>
      <c r="E5" s="29"/>
      <c r="F5" s="29"/>
      <c r="G5" s="29"/>
    </row>
    <row r="6" spans="1:7" ht="15">
      <c r="A6" s="118"/>
      <c r="B6" s="119" t="s">
        <v>7</v>
      </c>
      <c r="C6" s="120">
        <f>consolidação!D7</f>
        <v>4900</v>
      </c>
      <c r="D6" s="14"/>
      <c r="E6" s="14"/>
      <c r="F6" s="3"/>
      <c r="G6" s="6"/>
    </row>
    <row r="7" spans="1:7" ht="15">
      <c r="A7" s="121"/>
      <c r="B7" s="119" t="s">
        <v>19</v>
      </c>
      <c r="C7" s="122">
        <f>consolidação!D9</f>
        <v>200</v>
      </c>
      <c r="D7" s="14"/>
      <c r="E7" s="17"/>
      <c r="F7" s="3"/>
      <c r="G7" s="9"/>
    </row>
    <row r="8" spans="1:7" ht="16.5" customHeight="1">
      <c r="A8" s="123"/>
      <c r="B8" s="119" t="s">
        <v>8</v>
      </c>
      <c r="C8" s="120">
        <f>consolidação!D12</f>
        <v>5800</v>
      </c>
      <c r="D8" s="14"/>
      <c r="E8" s="14"/>
      <c r="F8" s="37"/>
      <c r="G8" s="6"/>
    </row>
    <row r="9" spans="1:7" ht="16.5" customHeight="1">
      <c r="A9" s="123"/>
      <c r="B9" s="119" t="s">
        <v>47</v>
      </c>
      <c r="C9" s="120">
        <f>consolidação!C11</f>
        <v>-300</v>
      </c>
      <c r="D9" s="14"/>
      <c r="E9" s="14"/>
      <c r="F9" s="37"/>
      <c r="G9" s="6"/>
    </row>
    <row r="10" spans="1:7" ht="15">
      <c r="A10" s="121"/>
      <c r="B10" s="124"/>
      <c r="C10" s="125"/>
      <c r="D10" s="34"/>
      <c r="E10" s="34"/>
      <c r="F10" s="38"/>
      <c r="G10" s="39"/>
    </row>
    <row r="11" spans="1:7" ht="15">
      <c r="A11" s="126"/>
      <c r="B11" s="135" t="s">
        <v>93</v>
      </c>
      <c r="C11" s="125">
        <f>SUM(C6:C10)</f>
        <v>10600</v>
      </c>
      <c r="D11" s="15"/>
      <c r="E11" s="15"/>
      <c r="F11" s="3"/>
      <c r="G11" s="3"/>
    </row>
    <row r="12" spans="1:7" ht="14.25" customHeight="1">
      <c r="A12" s="127"/>
      <c r="B12" s="128"/>
      <c r="C12" s="129"/>
      <c r="D12" s="14"/>
      <c r="E12" s="14"/>
      <c r="F12" s="3"/>
      <c r="G12" s="6"/>
    </row>
    <row r="13" spans="1:7" ht="15">
      <c r="A13" s="126"/>
      <c r="B13" s="128" t="s">
        <v>9</v>
      </c>
      <c r="C13" s="129">
        <f>consolidação!D16</f>
        <v>3500</v>
      </c>
      <c r="D13" s="17"/>
      <c r="E13" s="14"/>
      <c r="F13" s="3"/>
      <c r="G13" s="6"/>
    </row>
    <row r="14" spans="1:7" ht="15" customHeight="1">
      <c r="A14" s="121"/>
      <c r="B14" s="128" t="s">
        <v>10</v>
      </c>
      <c r="C14" s="129">
        <f>consolidação!D18</f>
        <v>1700</v>
      </c>
      <c r="D14" s="17"/>
      <c r="E14" s="14"/>
      <c r="F14" s="3"/>
      <c r="G14" s="6"/>
    </row>
    <row r="15" spans="1:7" ht="15">
      <c r="A15" s="130"/>
      <c r="B15" s="119" t="s">
        <v>16</v>
      </c>
      <c r="C15" s="129">
        <f>consolidação!G22</f>
        <v>-600</v>
      </c>
      <c r="D15" s="17"/>
      <c r="E15" s="14"/>
      <c r="F15" s="3"/>
      <c r="G15" s="6"/>
    </row>
    <row r="16" spans="1:7" ht="15">
      <c r="A16" s="121"/>
      <c r="B16" s="119" t="s">
        <v>20</v>
      </c>
      <c r="C16" s="131">
        <f>'ADM diario '!E9</f>
        <v>6000</v>
      </c>
      <c r="D16" s="17"/>
      <c r="E16" s="14"/>
      <c r="F16" s="3"/>
      <c r="G16" s="6"/>
    </row>
    <row r="17" spans="1:7" ht="15">
      <c r="A17" s="121"/>
      <c r="B17" s="119"/>
      <c r="C17" s="131"/>
      <c r="D17" s="17"/>
      <c r="E17" s="14"/>
      <c r="F17" s="3"/>
      <c r="G17" s="6"/>
    </row>
    <row r="18" spans="1:7" ht="15">
      <c r="A18" s="121"/>
      <c r="B18" s="132" t="s">
        <v>94</v>
      </c>
      <c r="C18" s="133">
        <f>SUM(C13:C17)</f>
        <v>10600</v>
      </c>
      <c r="D18" s="17"/>
      <c r="E18" s="14"/>
      <c r="F18" s="3"/>
      <c r="G18" s="6"/>
    </row>
    <row r="19" spans="1:7" ht="15">
      <c r="A19" s="15"/>
      <c r="B19" s="35"/>
      <c r="C19" s="34"/>
      <c r="D19" s="36"/>
      <c r="E19" s="34"/>
      <c r="F19" s="40"/>
      <c r="G19" s="39"/>
    </row>
    <row r="20" spans="1:7" ht="15">
      <c r="A20" s="136"/>
      <c r="B20" s="137" t="s">
        <v>95</v>
      </c>
      <c r="C20" s="136"/>
      <c r="D20" s="17"/>
      <c r="E20" s="3"/>
      <c r="F20" s="3"/>
      <c r="G20" s="3"/>
    </row>
    <row r="21" spans="1:7" ht="15">
      <c r="A21" s="138"/>
      <c r="B21" s="139" t="s">
        <v>15</v>
      </c>
      <c r="C21" s="140">
        <f>mutação!E9</f>
        <v>5400</v>
      </c>
      <c r="D21" s="17"/>
      <c r="E21" s="3"/>
      <c r="F21" s="3"/>
      <c r="G21" s="3"/>
    </row>
    <row r="22" spans="1:7" ht="15">
      <c r="A22" s="138"/>
      <c r="B22" s="139" t="s">
        <v>48</v>
      </c>
      <c r="C22" s="140">
        <f>mutação!E10</f>
        <v>200</v>
      </c>
      <c r="D22" s="17"/>
      <c r="E22" s="3"/>
      <c r="F22" s="3"/>
      <c r="G22" s="3"/>
    </row>
    <row r="23" spans="1:7" ht="14.25" customHeight="1">
      <c r="A23" s="138"/>
      <c r="B23" s="139" t="s">
        <v>46</v>
      </c>
      <c r="C23" s="140">
        <f>mutação!E11</f>
        <v>100</v>
      </c>
      <c r="D23" s="15"/>
      <c r="E23" s="3"/>
      <c r="F23" s="3"/>
      <c r="G23" s="3"/>
    </row>
    <row r="24" spans="1:7" ht="15">
      <c r="A24" s="138"/>
      <c r="B24" s="139"/>
      <c r="C24" s="140"/>
      <c r="D24" s="3"/>
      <c r="E24" s="3"/>
      <c r="F24" s="3"/>
      <c r="G24" s="3"/>
    </row>
    <row r="25" spans="1:7" ht="15">
      <c r="A25" s="138"/>
      <c r="B25" s="139"/>
      <c r="C25" s="140"/>
      <c r="D25" s="3"/>
      <c r="E25" s="3"/>
      <c r="F25" s="3"/>
      <c r="G25" s="3"/>
    </row>
    <row r="26" spans="1:7" ht="15.75">
      <c r="A26" s="138"/>
      <c r="B26" s="141" t="s">
        <v>26</v>
      </c>
      <c r="C26" s="142">
        <f>SUM(C21:C25)</f>
        <v>5700</v>
      </c>
      <c r="D26" s="15"/>
      <c r="E26" s="3"/>
      <c r="F26" s="3"/>
      <c r="G26" s="3"/>
    </row>
    <row r="27" spans="1:7" ht="15">
      <c r="A27" s="7"/>
      <c r="B27" s="32"/>
      <c r="C27" s="33"/>
      <c r="D27" s="14"/>
      <c r="E27" s="3"/>
      <c r="F27" s="3"/>
      <c r="G27" s="3"/>
    </row>
    <row r="28" spans="1:7" ht="14.25">
      <c r="A28" s="7"/>
      <c r="B28" s="8"/>
      <c r="C28" s="8"/>
      <c r="D28" s="14"/>
      <c r="E28" s="3"/>
      <c r="F28" s="3"/>
      <c r="G28" s="3"/>
    </row>
    <row r="29" spans="1:7" ht="18" customHeight="1">
      <c r="A29" s="7"/>
      <c r="B29" s="7"/>
      <c r="C29" s="5"/>
      <c r="D29" s="14"/>
      <c r="E29" s="3"/>
      <c r="F29" s="3"/>
      <c r="G29" s="3"/>
    </row>
    <row r="30" spans="1:7" ht="14.25">
      <c r="A30" s="7"/>
      <c r="B30" s="7"/>
      <c r="C30" s="8"/>
      <c r="D30" s="14"/>
      <c r="E30" s="3"/>
      <c r="F30" s="3"/>
      <c r="G30" s="3"/>
    </row>
    <row r="31" spans="1:7" ht="14.25">
      <c r="A31" s="7"/>
      <c r="B31" s="31"/>
      <c r="C31" s="8"/>
      <c r="D31" s="14"/>
      <c r="E31" s="3"/>
      <c r="F31" s="3"/>
      <c r="G31" s="3"/>
    </row>
    <row r="32" spans="1:7" ht="14.25">
      <c r="A32" s="7"/>
      <c r="B32" s="31"/>
      <c r="C32" s="8"/>
      <c r="D32" s="14"/>
      <c r="E32" s="3"/>
      <c r="F32" s="3"/>
      <c r="G32" s="3"/>
    </row>
    <row r="33" spans="1:7" ht="14.25">
      <c r="A33" s="7"/>
      <c r="B33" s="7"/>
      <c r="C33" s="8"/>
      <c r="D33" s="14"/>
      <c r="E33" s="3"/>
      <c r="F33" s="3"/>
      <c r="G33" s="3"/>
    </row>
    <row r="34" spans="1:7" ht="15">
      <c r="A34" s="7"/>
      <c r="B34" s="32"/>
      <c r="C34" s="33"/>
      <c r="D34" s="14"/>
      <c r="E34" s="3"/>
      <c r="F34" s="3"/>
      <c r="G34" s="3"/>
    </row>
    <row r="35" spans="1:7" ht="14.25">
      <c r="A35" s="15"/>
      <c r="B35" s="8"/>
      <c r="C35" s="8"/>
      <c r="D35" s="14"/>
      <c r="E35" s="3"/>
      <c r="F35" s="3"/>
      <c r="G35" s="3"/>
    </row>
    <row r="36" spans="1:7" ht="14.25">
      <c r="A36" s="15"/>
      <c r="B36" s="7"/>
      <c r="C36" s="5"/>
      <c r="D36" s="14"/>
      <c r="E36" s="3"/>
      <c r="F36" s="3"/>
      <c r="G36" s="3"/>
    </row>
    <row r="37" spans="1:7" ht="14.25">
      <c r="A37" s="25"/>
      <c r="B37" s="7"/>
      <c r="C37" s="8"/>
      <c r="D37" s="14"/>
      <c r="E37" s="3"/>
      <c r="F37" s="3"/>
      <c r="G37" s="3"/>
    </row>
    <row r="38" spans="1:7" ht="14.25">
      <c r="A38" s="15"/>
      <c r="B38" s="31"/>
      <c r="C38" s="8"/>
      <c r="D38" s="14"/>
      <c r="E38" s="3"/>
      <c r="F38" s="3"/>
      <c r="G38" s="3"/>
    </row>
    <row r="39" spans="1:7" ht="14.25">
      <c r="A39" s="25"/>
      <c r="B39" s="31"/>
      <c r="C39" s="8"/>
      <c r="D39" s="14"/>
      <c r="E39" s="3"/>
      <c r="F39" s="3"/>
      <c r="G39" s="3"/>
    </row>
    <row r="40" spans="1:7" ht="14.25">
      <c r="A40" s="15"/>
      <c r="B40" s="7"/>
      <c r="C40" s="8"/>
      <c r="D40" s="14"/>
      <c r="E40" s="3"/>
      <c r="F40" s="3"/>
      <c r="G40" s="3"/>
    </row>
    <row r="41" spans="1:7" ht="15">
      <c r="A41" s="25"/>
      <c r="B41" s="32"/>
      <c r="C41" s="33"/>
      <c r="D41" s="14"/>
      <c r="E41" s="3"/>
      <c r="F41" s="3"/>
      <c r="G41" s="3"/>
    </row>
    <row r="42" spans="1:7" ht="14.25">
      <c r="A42" s="25"/>
      <c r="B42" s="3"/>
      <c r="C42" s="3"/>
      <c r="D42" s="14"/>
      <c r="E42" s="3"/>
      <c r="F42" s="3"/>
      <c r="G42" s="3"/>
    </row>
    <row r="43" spans="1:7" ht="14.25">
      <c r="A43" s="25"/>
      <c r="B43" s="3"/>
      <c r="C43" s="3"/>
      <c r="D43" s="14"/>
      <c r="E43" s="3"/>
      <c r="F43" s="3"/>
      <c r="G43" s="3"/>
    </row>
    <row r="44" spans="1:7" ht="14.25">
      <c r="A44" s="25"/>
      <c r="B44" s="3"/>
      <c r="C44" s="3"/>
      <c r="D44" s="14"/>
      <c r="E44" s="3"/>
      <c r="F44" s="3"/>
      <c r="G44" s="3"/>
    </row>
    <row r="45" spans="1:7" ht="14.25">
      <c r="A45" s="25"/>
      <c r="B45" s="3"/>
      <c r="C45" s="3"/>
      <c r="D45" s="14"/>
      <c r="E45" s="3"/>
      <c r="F45" s="3"/>
      <c r="G45" s="3"/>
    </row>
    <row r="46" spans="1:7" ht="14.25">
      <c r="A46" s="25"/>
      <c r="B46" s="3"/>
      <c r="C46" s="3"/>
      <c r="D46" s="14"/>
      <c r="E46" s="3"/>
      <c r="F46" s="3"/>
      <c r="G46" s="3"/>
    </row>
    <row r="47" spans="1:7" ht="14.25">
      <c r="A47" s="25"/>
      <c r="B47" s="3"/>
      <c r="C47" s="3"/>
      <c r="D47" s="14"/>
      <c r="E47" s="3"/>
      <c r="F47" s="3"/>
      <c r="G47" s="3"/>
    </row>
    <row r="48" spans="1:7" ht="14.25">
      <c r="A48" s="25"/>
      <c r="B48" s="26"/>
      <c r="C48" s="27"/>
      <c r="D48" s="14"/>
      <c r="E48" s="3"/>
      <c r="F48" s="3"/>
      <c r="G48" s="3"/>
    </row>
    <row r="49" spans="1:7" ht="14.25">
      <c r="A49" s="25"/>
      <c r="B49" s="26"/>
      <c r="C49" s="27"/>
      <c r="D49" s="14"/>
      <c r="E49" s="3"/>
      <c r="F49" s="3"/>
      <c r="G49" s="3"/>
    </row>
    <row r="50" spans="1:7" ht="14.25">
      <c r="A50" s="15"/>
      <c r="B50" s="15"/>
      <c r="C50" s="14"/>
      <c r="D50" s="14"/>
      <c r="E50" s="3"/>
      <c r="F50" s="3"/>
      <c r="G50" s="3"/>
    </row>
    <row r="51" spans="1:7" ht="14.25">
      <c r="A51" s="15"/>
      <c r="B51" s="15"/>
      <c r="C51" s="14"/>
      <c r="D51" s="14"/>
      <c r="E51" s="3"/>
      <c r="F51" s="3"/>
      <c r="G51" s="3"/>
    </row>
    <row r="52" spans="1:7" ht="14.25">
      <c r="A52" s="15"/>
      <c r="B52" s="15"/>
      <c r="C52" s="15"/>
      <c r="D52" s="15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1:7" ht="12.75">
      <c r="A54" s="4"/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1:7" ht="12.75">
      <c r="A56" s="4"/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9" ht="12.75">
      <c r="A5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8" r:id="rId2"/>
  <headerFooter alignWithMargins="0">
    <oddHeader>&amp;L&amp;"Arial,Negrito"&amp;14ADM GESTÃO &amp; NEGÓCIOS&amp;RPAPEL DE TRABALHO 4
COMPOSIÇÃO DO INVESTIMENTO / PGS</oddHeader>
    <oddFooter>&amp;LDOCENTE -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Arievaldo Alves de Lima</cp:lastModifiedBy>
  <cp:lastPrinted>2010-03-25T15:02:11Z</cp:lastPrinted>
  <dcterms:created xsi:type="dcterms:W3CDTF">2005-06-19T13:40:37Z</dcterms:created>
  <dcterms:modified xsi:type="dcterms:W3CDTF">2010-03-25T15:02:18Z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