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8220" activeTab="1"/>
  </bookViews>
  <sheets>
    <sheet name="o problema" sheetId="1" r:id="rId1"/>
    <sheet name="os registros" sheetId="2" r:id="rId2"/>
    <sheet name="mutação" sheetId="3" r:id="rId3"/>
    <sheet name="composição" sheetId="4" r:id="rId4"/>
    <sheet name="consolidação" sheetId="5" r:id="rId5"/>
  </sheets>
  <definedNames>
    <definedName name="_ftn1" localSheetId="3">'composição'!$A$60</definedName>
    <definedName name="_ftn1" localSheetId="4">'consolidação'!$A$59</definedName>
    <definedName name="_ftn1" localSheetId="2">'mutação'!$A$51</definedName>
    <definedName name="_ftn1" localSheetId="0">'o problema'!#REF!</definedName>
    <definedName name="_ftn1" localSheetId="1">'os registros'!$A$51</definedName>
    <definedName name="_ftnref1" localSheetId="3">'composição'!$A$6</definedName>
    <definedName name="_ftnref1" localSheetId="4">'consolidação'!$A$6</definedName>
    <definedName name="_ftnref1" localSheetId="2">'mutação'!$A$7</definedName>
    <definedName name="_ftnref1" localSheetId="0">'o problema'!$A$5</definedName>
    <definedName name="_ftnref1" localSheetId="1">'os registros'!$A$6</definedName>
    <definedName name="_xlnm.Print_Area" localSheetId="3">'composição'!$A$1:$F$27</definedName>
    <definedName name="_xlnm.Print_Area" localSheetId="4">'consolidação'!$A$1:$G$24</definedName>
    <definedName name="_xlnm.Print_Area" localSheetId="2">'mutação'!$A$1:$F$17</definedName>
  </definedNames>
  <calcPr fullCalcOnLoad="1"/>
</workbook>
</file>

<file path=xl/sharedStrings.xml><?xml version="1.0" encoding="utf-8"?>
<sst xmlns="http://schemas.openxmlformats.org/spreadsheetml/2006/main" count="123" uniqueCount="87">
  <si>
    <t xml:space="preserve">      </t>
  </si>
  <si>
    <t xml:space="preserve">Compra do controle integral de Beta com ágio de 300,00[1].  </t>
  </si>
  <si>
    <t>Contas</t>
  </si>
  <si>
    <t>Resultados Acumulados</t>
  </si>
  <si>
    <t>Total</t>
  </si>
  <si>
    <t>Ativo circulante</t>
  </si>
  <si>
    <t>Realizável a longo prazo</t>
  </si>
  <si>
    <t>Ativo total</t>
  </si>
  <si>
    <t>Passivo circulante</t>
  </si>
  <si>
    <t>Exigível a longo prazo</t>
  </si>
  <si>
    <t>Capital social</t>
  </si>
  <si>
    <t>Reservas</t>
  </si>
  <si>
    <t>Resultados</t>
  </si>
  <si>
    <t>Passivo total</t>
  </si>
  <si>
    <r>
      <t>Composição BP em X</t>
    </r>
    <r>
      <rPr>
        <sz val="8.5"/>
        <rFont val="Arial"/>
        <family val="2"/>
      </rPr>
      <t>0</t>
    </r>
  </si>
  <si>
    <t>Xo</t>
  </si>
  <si>
    <r>
      <t>X</t>
    </r>
    <r>
      <rPr>
        <sz val="8"/>
        <rFont val="Arial"/>
        <family val="2"/>
      </rPr>
      <t>1</t>
    </r>
  </si>
  <si>
    <t>Investimentos</t>
  </si>
  <si>
    <t>agio</t>
  </si>
  <si>
    <t>a</t>
  </si>
  <si>
    <t>valor compra de investimentos</t>
  </si>
  <si>
    <t>INVESTIDORA</t>
  </si>
  <si>
    <t>Caixa Geral</t>
  </si>
  <si>
    <t>INVESTIDA</t>
  </si>
  <si>
    <t>grupos</t>
  </si>
  <si>
    <t>ativo circulante</t>
  </si>
  <si>
    <t>realizável a longo prazo</t>
  </si>
  <si>
    <t>permanente</t>
  </si>
  <si>
    <t>ativo total</t>
  </si>
  <si>
    <t>passivo circulante</t>
  </si>
  <si>
    <t>exigivel a longo prazo</t>
  </si>
  <si>
    <t>passivo total</t>
  </si>
  <si>
    <t>soma</t>
  </si>
  <si>
    <t>ajuste</t>
  </si>
  <si>
    <t>integração</t>
  </si>
  <si>
    <t>reservas</t>
  </si>
  <si>
    <t>resultados</t>
  </si>
  <si>
    <t xml:space="preserve">resultados </t>
  </si>
  <si>
    <t>capital social</t>
  </si>
  <si>
    <t>equivalencia patrimonial</t>
  </si>
  <si>
    <t>valor</t>
  </si>
  <si>
    <t>grupo / conta</t>
  </si>
  <si>
    <t>realizavel a longo prazo</t>
  </si>
  <si>
    <t>total do ativo</t>
  </si>
  <si>
    <t>resultados futuros</t>
  </si>
  <si>
    <t>aquisição do investimento</t>
  </si>
  <si>
    <t>total do passivo</t>
  </si>
  <si>
    <t>resultados do exercicio</t>
  </si>
  <si>
    <t>inicial</t>
  </si>
  <si>
    <t>final</t>
  </si>
  <si>
    <t>variação</t>
  </si>
  <si>
    <t>total</t>
  </si>
  <si>
    <t>total consolidado</t>
  </si>
  <si>
    <t>resultados equivalencia patrimonial</t>
  </si>
  <si>
    <r>
      <t xml:space="preserve">Capital Social </t>
    </r>
    <r>
      <rPr>
        <sz val="8"/>
        <color indexed="8"/>
        <rFont val="Arial"/>
        <family val="2"/>
      </rPr>
      <t>10.000 ações  / 45% ordinárias</t>
    </r>
  </si>
  <si>
    <t>apollo</t>
  </si>
  <si>
    <t>adm</t>
  </si>
  <si>
    <t>Imobilizado</t>
  </si>
  <si>
    <r>
      <t>q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Arial"/>
        <family val="2"/>
      </rPr>
      <t>Simulações nos livros legais das companhias</t>
    </r>
  </si>
  <si>
    <t>Composição do PL ADM</t>
  </si>
  <si>
    <t>Contas a Receber</t>
  </si>
  <si>
    <t>Valor transferido para ADM</t>
  </si>
  <si>
    <t>Duplicatas a Receber</t>
  </si>
  <si>
    <t>Mercadorias</t>
  </si>
  <si>
    <t>Despesas de Impostos</t>
  </si>
  <si>
    <t>Impostos a Recolher</t>
  </si>
  <si>
    <t>Valor ICMS sobre transferencia</t>
  </si>
  <si>
    <t>Resultado do Exercicio</t>
  </si>
  <si>
    <t>Valor Equivalencia em ADM</t>
  </si>
  <si>
    <t>Rio de janeiro Xo</t>
  </si>
  <si>
    <t>Contas a Pagar</t>
  </si>
  <si>
    <t>Valor transferido de APOLLO</t>
  </si>
  <si>
    <t>ICMS  a Recuperar</t>
  </si>
  <si>
    <t>Duplicatas a Pagar</t>
  </si>
  <si>
    <t>Valor apuração do resultado</t>
  </si>
  <si>
    <t>Agio na aquisição do investimento ADM</t>
  </si>
  <si>
    <t>Patrimonio Liquido APOLLO</t>
  </si>
  <si>
    <t>APOLLO</t>
  </si>
  <si>
    <t>ADM</t>
  </si>
  <si>
    <t>Receitas de Vendas</t>
  </si>
  <si>
    <t>Custo das Mercadorias</t>
  </si>
  <si>
    <t>Vr dos custos de transferencia</t>
  </si>
  <si>
    <t>Custo das transferencias = 164,00</t>
  </si>
  <si>
    <t>Compra do controle integral de PGS = 4.000,00.</t>
  </si>
  <si>
    <r>
      <rPr>
        <sz val="10.5"/>
        <color indexed="8"/>
        <rFont val="Arial"/>
        <family val="2"/>
      </rPr>
      <t>E</t>
    </r>
    <r>
      <rPr>
        <sz val="10.5"/>
        <rFont val="Arial"/>
        <family val="2"/>
      </rPr>
      <t>mpréstimos de LP concedido à controlada = 600,00</t>
    </r>
  </si>
  <si>
    <t>Mercadorias AP à controlada = 200,00. ICMS = 18%</t>
  </si>
  <si>
    <t>Mutação, composição e balanços consolidado.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</si>
</sst>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"/>
    <numFmt numFmtId="168" formatCode="#,##0.000"/>
    <numFmt numFmtId="169" formatCode="#,##0.0"/>
    <numFmt numFmtId="170" formatCode="[$€-2]\ #,##0.00_);[Red]\([$€-2]\ #,##0.00\)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.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Wingdings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0"/>
      <color indexed="4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44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7" fillId="0" borderId="0" xfId="44" applyFont="1" applyBorder="1" applyAlignment="1" applyProtection="1">
      <alignment horizontal="center"/>
      <protection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4" fontId="6" fillId="0" borderId="0" xfId="0" applyNumberFormat="1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4" fontId="16" fillId="0" borderId="0" xfId="0" applyNumberFormat="1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 horizontal="left" indent="8"/>
    </xf>
    <xf numFmtId="0" fontId="0" fillId="33" borderId="10" xfId="0" applyFont="1" applyFill="1" applyBorder="1" applyAlignment="1">
      <alignment horizontal="center" vertical="top" wrapText="1"/>
    </xf>
    <xf numFmtId="4" fontId="0" fillId="33" borderId="11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4" fontId="6" fillId="33" borderId="13" xfId="0" applyNumberFormat="1" applyFont="1" applyFill="1" applyBorder="1" applyAlignment="1">
      <alignment horizontal="right" vertical="top" wrapText="1"/>
    </xf>
    <xf numFmtId="4" fontId="1" fillId="33" borderId="13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/>
    </xf>
    <xf numFmtId="0" fontId="7" fillId="34" borderId="0" xfId="44" applyFill="1" applyAlignment="1" applyProtection="1">
      <alignment horizontal="justify"/>
      <protection/>
    </xf>
    <xf numFmtId="0" fontId="3" fillId="33" borderId="10" xfId="0" applyFont="1" applyFill="1" applyBorder="1" applyAlignment="1">
      <alignment horizontal="justify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vertical="top" wrapText="1"/>
    </xf>
    <xf numFmtId="0" fontId="1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left" vertical="top" wrapText="1"/>
    </xf>
    <xf numFmtId="4" fontId="6" fillId="35" borderId="10" xfId="0" applyNumberFormat="1" applyFont="1" applyFill="1" applyBorder="1" applyAlignment="1">
      <alignment horizontal="right" vertical="top" wrapText="1"/>
    </xf>
    <xf numFmtId="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/>
    </xf>
    <xf numFmtId="4" fontId="4" fillId="35" borderId="10" xfId="0" applyNumberFormat="1" applyFont="1" applyFill="1" applyBorder="1" applyAlignment="1">
      <alignment horizontal="justify"/>
    </xf>
    <xf numFmtId="0" fontId="6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vertical="top" wrapText="1"/>
    </xf>
    <xf numFmtId="4" fontId="6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vertical="top" wrapText="1"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" fontId="4" fillId="36" borderId="10" xfId="0" applyNumberFormat="1" applyFont="1" applyFill="1" applyBorder="1" applyAlignment="1">
      <alignment horizontal="left" vertical="top" wrapText="1"/>
    </xf>
    <xf numFmtId="4" fontId="6" fillId="36" borderId="10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17" fillId="36" borderId="10" xfId="44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left" vertical="top" wrapText="1"/>
    </xf>
    <xf numFmtId="4" fontId="16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12" fillId="36" borderId="10" xfId="0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vertical="top" wrapText="1"/>
    </xf>
    <xf numFmtId="4" fontId="6" fillId="37" borderId="10" xfId="0" applyNumberFormat="1" applyFont="1" applyFill="1" applyBorder="1" applyAlignment="1">
      <alignment horizontal="left" vertical="top" wrapText="1"/>
    </xf>
    <xf numFmtId="4" fontId="6" fillId="37" borderId="10" xfId="0" applyNumberFormat="1" applyFont="1" applyFill="1" applyBorder="1" applyAlignment="1">
      <alignment horizontal="right" vertical="top" wrapText="1"/>
    </xf>
    <xf numFmtId="0" fontId="15" fillId="37" borderId="10" xfId="0" applyFont="1" applyFill="1" applyBorder="1" applyAlignment="1">
      <alignment horizontal="left" vertical="top" wrapText="1"/>
    </xf>
    <xf numFmtId="2" fontId="16" fillId="37" borderId="10" xfId="0" applyNumberFormat="1" applyFont="1" applyFill="1" applyBorder="1" applyAlignment="1">
      <alignment horizontal="right" vertical="top" wrapText="1"/>
    </xf>
    <xf numFmtId="0" fontId="0" fillId="38" borderId="10" xfId="0" applyFont="1" applyFill="1" applyBorder="1" applyAlignment="1">
      <alignment horizontal="center"/>
    </xf>
    <xf numFmtId="4" fontId="6" fillId="38" borderId="10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4" fontId="13" fillId="38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justify"/>
    </xf>
    <xf numFmtId="0" fontId="19" fillId="33" borderId="10" xfId="0" applyFont="1" applyFill="1" applyBorder="1" applyAlignment="1">
      <alignment horizontal="justify"/>
    </xf>
    <xf numFmtId="0" fontId="20" fillId="33" borderId="10" xfId="0" applyFont="1" applyFill="1" applyBorder="1" applyAlignment="1">
      <alignment horizontal="justify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35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7" fillId="35" borderId="10" xfId="44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21" fillId="37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top" wrapText="1"/>
    </xf>
    <xf numFmtId="0" fontId="0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0" fontId="16" fillId="37" borderId="10" xfId="0" applyFont="1" applyFill="1" applyBorder="1" applyAlignment="1">
      <alignment horizontal="left"/>
    </xf>
    <xf numFmtId="4" fontId="4" fillId="37" borderId="10" xfId="0" applyNumberFormat="1" applyFont="1" applyFill="1" applyBorder="1" applyAlignment="1">
      <alignment horizontal="left" vertical="top" wrapText="1"/>
    </xf>
    <xf numFmtId="4" fontId="6" fillId="37" borderId="10" xfId="0" applyNumberFormat="1" applyFont="1" applyFill="1" applyBorder="1" applyAlignment="1">
      <alignment horizontal="left"/>
    </xf>
    <xf numFmtId="4" fontId="0" fillId="38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1" fillId="39" borderId="12" xfId="0" applyFont="1" applyFill="1" applyBorder="1" applyAlignment="1">
      <alignment vertical="top" wrapText="1"/>
    </xf>
    <xf numFmtId="4" fontId="1" fillId="39" borderId="13" xfId="0" applyNumberFormat="1" applyFont="1" applyFill="1" applyBorder="1" applyAlignment="1">
      <alignment horizontal="right" vertical="top" wrapText="1"/>
    </xf>
    <xf numFmtId="0" fontId="0" fillId="39" borderId="0" xfId="0" applyFill="1" applyAlignment="1">
      <alignment/>
    </xf>
    <xf numFmtId="0" fontId="6" fillId="40" borderId="0" xfId="0" applyFont="1" applyFill="1" applyBorder="1" applyAlignment="1">
      <alignment vertical="top" wrapText="1"/>
    </xf>
    <xf numFmtId="4" fontId="6" fillId="40" borderId="0" xfId="0" applyNumberFormat="1" applyFont="1" applyFill="1" applyBorder="1" applyAlignment="1">
      <alignment horizontal="right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3" fillId="34" borderId="10" xfId="44" applyFont="1" applyFill="1" applyBorder="1" applyAlignment="1" applyProtection="1">
      <alignment horizontal="center"/>
      <protection/>
    </xf>
    <xf numFmtId="0" fontId="22" fillId="34" borderId="10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1295400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991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3</xdr:col>
      <xdr:colOff>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333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942975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514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942975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790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6</xdr:col>
      <xdr:colOff>828675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7038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2"/>
  <sheetViews>
    <sheetView zoomScalePageLayoutView="0" workbookViewId="0" topLeftCell="A21">
      <selection activeCell="A47" sqref="A47"/>
    </sheetView>
  </sheetViews>
  <sheetFormatPr defaultColWidth="9.140625" defaultRowHeight="12.75"/>
  <cols>
    <col min="1" max="1" width="52.140625" style="0" customWidth="1"/>
    <col min="2" max="2" width="18.8515625" style="0" customWidth="1"/>
    <col min="3" max="3" width="19.421875" style="0" customWidth="1"/>
    <col min="4" max="4" width="4.140625" style="0" customWidth="1"/>
    <col min="5" max="5" width="31.28125" style="0" customWidth="1"/>
  </cols>
  <sheetData>
    <row r="4" ht="12.75">
      <c r="A4" s="1" t="s">
        <v>0</v>
      </c>
    </row>
    <row r="5" spans="1:4" ht="18" customHeight="1">
      <c r="A5" s="57" t="s">
        <v>1</v>
      </c>
      <c r="B5" s="44"/>
      <c r="C5" s="44"/>
      <c r="D5" s="152"/>
    </row>
    <row r="6" spans="1:4" ht="16.5" customHeight="1">
      <c r="A6" s="58" t="s">
        <v>59</v>
      </c>
      <c r="B6" s="44"/>
      <c r="C6" s="44"/>
      <c r="D6" s="152"/>
    </row>
    <row r="7" spans="1:4" ht="12.75">
      <c r="A7" s="45" t="s">
        <v>2</v>
      </c>
      <c r="B7" s="45" t="s">
        <v>15</v>
      </c>
      <c r="C7" s="46" t="s">
        <v>16</v>
      </c>
      <c r="D7" s="152"/>
    </row>
    <row r="8" spans="1:4" ht="14.25" customHeight="1">
      <c r="A8" s="149" t="s">
        <v>54</v>
      </c>
      <c r="B8" s="47">
        <v>3200</v>
      </c>
      <c r="C8" s="48">
        <v>3240</v>
      </c>
      <c r="D8" s="152"/>
    </row>
    <row r="9" spans="1:4" ht="14.25">
      <c r="A9" s="149" t="s">
        <v>3</v>
      </c>
      <c r="B9" s="47">
        <v>400</v>
      </c>
      <c r="C9" s="48">
        <v>520</v>
      </c>
      <c r="D9" s="152"/>
    </row>
    <row r="10" spans="1:4" ht="14.25">
      <c r="A10" s="56" t="s">
        <v>11</v>
      </c>
      <c r="B10" s="47">
        <v>200</v>
      </c>
      <c r="C10" s="48">
        <v>160</v>
      </c>
      <c r="D10" s="152"/>
    </row>
    <row r="11" spans="1:4" ht="14.25">
      <c r="A11" s="149" t="s">
        <v>4</v>
      </c>
      <c r="B11" s="48">
        <f>SUM(B8:B10)</f>
        <v>3800</v>
      </c>
      <c r="C11" s="48">
        <f>SUM(C8:C10)</f>
        <v>3920</v>
      </c>
      <c r="D11" s="152"/>
    </row>
    <row r="12" spans="1:4" ht="12.75">
      <c r="A12" s="50" t="s">
        <v>14</v>
      </c>
      <c r="B12" s="49"/>
      <c r="C12" s="49"/>
      <c r="D12" s="152"/>
    </row>
    <row r="13" spans="1:4" ht="12.75">
      <c r="A13" s="51" t="s">
        <v>2</v>
      </c>
      <c r="B13" s="52" t="s">
        <v>55</v>
      </c>
      <c r="C13" s="52" t="s">
        <v>56</v>
      </c>
      <c r="D13" s="152"/>
    </row>
    <row r="14" spans="1:4" ht="14.25">
      <c r="A14" s="53" t="s">
        <v>5</v>
      </c>
      <c r="B14" s="54">
        <v>5800</v>
      </c>
      <c r="C14" s="54">
        <v>1800</v>
      </c>
      <c r="D14" s="152"/>
    </row>
    <row r="15" spans="1:4" ht="14.25">
      <c r="A15" s="53" t="s">
        <v>6</v>
      </c>
      <c r="B15" s="54">
        <v>1000</v>
      </c>
      <c r="C15" s="54">
        <v>480</v>
      </c>
      <c r="D15" s="152"/>
    </row>
    <row r="16" spans="1:4" ht="14.25">
      <c r="A16" s="53" t="s">
        <v>17</v>
      </c>
      <c r="B16" s="54">
        <v>2000</v>
      </c>
      <c r="C16" s="54"/>
      <c r="D16" s="152"/>
    </row>
    <row r="17" spans="1:4" ht="14.25">
      <c r="A17" s="53" t="s">
        <v>57</v>
      </c>
      <c r="B17" s="54">
        <v>800</v>
      </c>
      <c r="C17" s="54">
        <v>3200</v>
      </c>
      <c r="D17" s="152"/>
    </row>
    <row r="18" spans="1:4" ht="14.25">
      <c r="A18" s="53" t="s">
        <v>7</v>
      </c>
      <c r="B18" s="54">
        <f>SUM(B14:B17)</f>
        <v>9600</v>
      </c>
      <c r="C18" s="54">
        <f>SUM(C14:C17)</f>
        <v>5480</v>
      </c>
      <c r="D18" s="152"/>
    </row>
    <row r="19" spans="1:4" ht="10.5" customHeight="1">
      <c r="A19" s="150"/>
      <c r="B19" s="151"/>
      <c r="C19" s="151"/>
      <c r="D19" s="152"/>
    </row>
    <row r="20" spans="1:4" ht="14.25">
      <c r="A20" s="53" t="s">
        <v>8</v>
      </c>
      <c r="B20" s="54">
        <v>4080</v>
      </c>
      <c r="C20" s="54">
        <v>880</v>
      </c>
      <c r="D20" s="152"/>
    </row>
    <row r="21" spans="1:4" ht="15.75">
      <c r="A21" s="53" t="s">
        <v>9</v>
      </c>
      <c r="B21" s="55">
        <v>680</v>
      </c>
      <c r="C21" s="54">
        <v>800</v>
      </c>
      <c r="D21" s="152"/>
    </row>
    <row r="22" spans="1:4" ht="14.25">
      <c r="A22" s="53" t="s">
        <v>10</v>
      </c>
      <c r="B22" s="54">
        <v>4000</v>
      </c>
      <c r="C22" s="54">
        <v>3200</v>
      </c>
      <c r="D22" s="152"/>
    </row>
    <row r="23" spans="1:4" ht="15.75">
      <c r="A23" s="53" t="s">
        <v>11</v>
      </c>
      <c r="B23" s="54">
        <v>480</v>
      </c>
      <c r="C23" s="55">
        <v>200</v>
      </c>
      <c r="D23" s="152"/>
    </row>
    <row r="24" spans="1:4" ht="14.25">
      <c r="A24" s="53" t="s">
        <v>12</v>
      </c>
      <c r="B24" s="54">
        <v>360</v>
      </c>
      <c r="C24" s="54">
        <v>400</v>
      </c>
      <c r="D24" s="152"/>
    </row>
    <row r="25" spans="1:4" ht="14.25">
      <c r="A25" s="53" t="s">
        <v>13</v>
      </c>
      <c r="B25" s="54">
        <f>SUM(B20:B24)</f>
        <v>9600</v>
      </c>
      <c r="C25" s="54">
        <f>SUM(C20:C24)</f>
        <v>5480</v>
      </c>
      <c r="D25" s="152"/>
    </row>
    <row r="26" spans="1:3" ht="14.25">
      <c r="A26" s="121" t="s">
        <v>58</v>
      </c>
      <c r="B26" s="154"/>
      <c r="C26" s="154"/>
    </row>
    <row r="27" spans="1:3" ht="18" customHeight="1">
      <c r="A27" s="122" t="s">
        <v>83</v>
      </c>
      <c r="B27" s="154"/>
      <c r="C27" s="154"/>
    </row>
    <row r="28" spans="1:3" ht="17.25" customHeight="1">
      <c r="A28" s="123" t="s">
        <v>84</v>
      </c>
      <c r="B28" s="154"/>
      <c r="C28" s="154"/>
    </row>
    <row r="29" spans="1:3" ht="14.25">
      <c r="A29" s="123" t="s">
        <v>85</v>
      </c>
      <c r="B29" s="154"/>
      <c r="C29" s="154"/>
    </row>
    <row r="30" spans="1:3" ht="14.25">
      <c r="A30" s="123" t="s">
        <v>82</v>
      </c>
      <c r="B30" s="154"/>
      <c r="C30" s="154"/>
    </row>
    <row r="31" spans="1:3" ht="14.25">
      <c r="A31" s="122" t="s">
        <v>86</v>
      </c>
      <c r="B31" s="154"/>
      <c r="C31" s="154"/>
    </row>
    <row r="32" spans="1:3" ht="14.25">
      <c r="A32" s="153"/>
      <c r="B32" s="154"/>
      <c r="C32" s="154"/>
    </row>
  </sheetData>
  <sheetProtection/>
  <hyperlinks>
    <hyperlink ref="A5" location="_ftn1" display="_ftn1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&amp;LMAQUINAS INDUSTRIAIS APOLLO&amp;RO PROBLEMA</oddHeader>
    <oddFooter>&amp;LDOCENTE - ARIEVALDO ALVES DE LIMA
http://www.grupoempresarial.adm.br&amp;C&amp;P&amp;R&amp;D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1"/>
  <sheetViews>
    <sheetView tabSelected="1" zoomScalePageLayoutView="0" workbookViewId="0" topLeftCell="A10">
      <selection activeCell="D24" sqref="D24"/>
    </sheetView>
  </sheetViews>
  <sheetFormatPr defaultColWidth="9.140625" defaultRowHeight="12.75"/>
  <cols>
    <col min="1" max="1" width="3.421875" style="0" customWidth="1"/>
    <col min="2" max="2" width="34.00390625" style="0" customWidth="1"/>
    <col min="3" max="3" width="13.140625" style="0" customWidth="1"/>
    <col min="4" max="4" width="12.7109375" style="0" customWidth="1"/>
  </cols>
  <sheetData>
    <row r="4" spans="1:4" ht="15.75">
      <c r="A4" s="126"/>
      <c r="B4" s="60" t="s">
        <v>21</v>
      </c>
      <c r="C4" s="59"/>
      <c r="D4" s="59"/>
    </row>
    <row r="5" spans="1:4" ht="15">
      <c r="A5" s="126"/>
      <c r="B5" s="59" t="s">
        <v>69</v>
      </c>
      <c r="C5" s="59"/>
      <c r="D5" s="59"/>
    </row>
    <row r="6" spans="1:4" ht="14.25">
      <c r="A6" s="156">
        <v>1</v>
      </c>
      <c r="B6" s="61" t="s">
        <v>17</v>
      </c>
      <c r="C6" s="62">
        <v>3800</v>
      </c>
      <c r="D6" s="63"/>
    </row>
    <row r="7" spans="1:4" ht="14.25">
      <c r="A7" s="64"/>
      <c r="B7" s="61" t="s">
        <v>18</v>
      </c>
      <c r="C7" s="65">
        <v>200</v>
      </c>
      <c r="D7" s="62">
        <v>4000</v>
      </c>
    </row>
    <row r="8" spans="1:4" ht="16.5" customHeight="1">
      <c r="A8" s="66" t="s">
        <v>19</v>
      </c>
      <c r="B8" s="61" t="s">
        <v>22</v>
      </c>
      <c r="C8" s="63"/>
      <c r="D8" s="62">
        <v>4000</v>
      </c>
    </row>
    <row r="9" spans="1:4" ht="14.25">
      <c r="A9" s="64"/>
      <c r="B9" s="61" t="s">
        <v>20</v>
      </c>
      <c r="C9" s="63"/>
      <c r="D9" s="63"/>
    </row>
    <row r="10" spans="1:4" ht="14.25">
      <c r="A10" s="67"/>
      <c r="B10" s="68"/>
      <c r="C10" s="64"/>
      <c r="D10" s="63"/>
    </row>
    <row r="11" spans="1:4" ht="18" customHeight="1">
      <c r="A11" s="157">
        <v>2</v>
      </c>
      <c r="B11" s="69" t="s">
        <v>60</v>
      </c>
      <c r="C11" s="62"/>
      <c r="D11" s="63"/>
    </row>
    <row r="12" spans="1:4" ht="14.25">
      <c r="A12" s="67" t="s">
        <v>19</v>
      </c>
      <c r="B12" s="69" t="s">
        <v>22</v>
      </c>
      <c r="C12" s="62"/>
      <c r="D12" s="65">
        <v>600</v>
      </c>
    </row>
    <row r="13" spans="1:4" ht="18" customHeight="1">
      <c r="A13" s="64"/>
      <c r="B13" s="69" t="s">
        <v>61</v>
      </c>
      <c r="C13" s="62"/>
      <c r="D13" s="65"/>
    </row>
    <row r="14" spans="1:4" ht="14.25">
      <c r="A14" s="67"/>
      <c r="B14" s="70"/>
      <c r="C14" s="62"/>
      <c r="D14" s="65"/>
    </row>
    <row r="15" spans="1:4" ht="14.25">
      <c r="A15" s="127">
        <v>3</v>
      </c>
      <c r="B15" s="61" t="s">
        <v>62</v>
      </c>
      <c r="C15" s="63"/>
      <c r="D15" s="65"/>
    </row>
    <row r="16" spans="1:4" ht="14.25">
      <c r="A16" s="64" t="s">
        <v>19</v>
      </c>
      <c r="B16" s="61" t="s">
        <v>79</v>
      </c>
      <c r="C16" s="63"/>
      <c r="D16" s="65">
        <v>200</v>
      </c>
    </row>
    <row r="17" spans="1:4" ht="14.25">
      <c r="A17" s="64"/>
      <c r="B17" s="69" t="s">
        <v>61</v>
      </c>
      <c r="C17" s="63"/>
      <c r="D17" s="65"/>
    </row>
    <row r="18" spans="1:4" ht="14.25">
      <c r="A18" s="64"/>
      <c r="B18" s="69"/>
      <c r="C18" s="63"/>
      <c r="D18" s="65"/>
    </row>
    <row r="19" spans="1:4" ht="14.25">
      <c r="A19" s="155">
        <v>4</v>
      </c>
      <c r="B19" s="73" t="s">
        <v>64</v>
      </c>
      <c r="C19" s="74"/>
      <c r="D19" s="65"/>
    </row>
    <row r="20" spans="1:4" ht="14.25">
      <c r="A20" s="71" t="s">
        <v>19</v>
      </c>
      <c r="B20" s="73" t="s">
        <v>65</v>
      </c>
      <c r="C20" s="75"/>
      <c r="D20" s="65">
        <v>36</v>
      </c>
    </row>
    <row r="21" spans="1:4" ht="14.25">
      <c r="A21" s="71"/>
      <c r="B21" s="73" t="s">
        <v>66</v>
      </c>
      <c r="C21" s="74"/>
      <c r="D21" s="63"/>
    </row>
    <row r="22" spans="1:4" ht="14.25">
      <c r="A22" s="71"/>
      <c r="B22" s="73"/>
      <c r="C22" s="74"/>
      <c r="D22" s="63"/>
    </row>
    <row r="23" spans="1:4" ht="14.25">
      <c r="A23" s="155">
        <v>5</v>
      </c>
      <c r="B23" s="73" t="s">
        <v>80</v>
      </c>
      <c r="C23" s="74"/>
      <c r="D23" s="63"/>
    </row>
    <row r="24" spans="1:4" ht="14.25">
      <c r="A24" s="71" t="s">
        <v>19</v>
      </c>
      <c r="B24" s="73" t="s">
        <v>63</v>
      </c>
      <c r="C24" s="74"/>
      <c r="D24" s="65">
        <v>164</v>
      </c>
    </row>
    <row r="25" spans="1:4" ht="14.25">
      <c r="A25" s="71"/>
      <c r="B25" s="73" t="s">
        <v>81</v>
      </c>
      <c r="C25" s="74"/>
      <c r="D25" s="63"/>
    </row>
    <row r="26" spans="1:4" ht="14.25">
      <c r="A26" s="71"/>
      <c r="B26" s="72"/>
      <c r="C26" s="71"/>
      <c r="D26" s="65"/>
    </row>
    <row r="27" spans="1:4" ht="14.25">
      <c r="A27" s="127">
        <v>6</v>
      </c>
      <c r="B27" s="73" t="s">
        <v>17</v>
      </c>
      <c r="C27" s="124"/>
      <c r="D27" s="124"/>
    </row>
    <row r="28" spans="1:4" ht="14.25">
      <c r="A28" s="128" t="s">
        <v>19</v>
      </c>
      <c r="B28" s="73" t="s">
        <v>67</v>
      </c>
      <c r="C28" s="124"/>
      <c r="D28" s="125">
        <v>120</v>
      </c>
    </row>
    <row r="29" spans="1:4" ht="15" customHeight="1">
      <c r="A29" s="128"/>
      <c r="B29" s="73" t="s">
        <v>68</v>
      </c>
      <c r="C29" s="124"/>
      <c r="D29" s="124"/>
    </row>
    <row r="30" spans="1:4" ht="15.75">
      <c r="A30" s="129"/>
      <c r="B30" s="76" t="s">
        <v>23</v>
      </c>
      <c r="C30" s="77"/>
      <c r="D30" s="78"/>
    </row>
    <row r="31" spans="1:4" ht="15">
      <c r="A31" s="129"/>
      <c r="B31" s="135" t="s">
        <v>69</v>
      </c>
      <c r="C31" s="77"/>
      <c r="D31" s="78"/>
    </row>
    <row r="32" spans="1:4" ht="15">
      <c r="A32" s="130">
        <v>1</v>
      </c>
      <c r="B32" s="79" t="s">
        <v>22</v>
      </c>
      <c r="C32" s="80"/>
      <c r="D32" s="81"/>
    </row>
    <row r="33" spans="1:4" ht="14.25">
      <c r="A33" s="129" t="s">
        <v>19</v>
      </c>
      <c r="B33" s="82" t="s">
        <v>70</v>
      </c>
      <c r="C33" s="80"/>
      <c r="D33" s="81">
        <v>600</v>
      </c>
    </row>
    <row r="34" spans="1:4" ht="14.25">
      <c r="A34" s="129" t="s">
        <v>19</v>
      </c>
      <c r="B34" s="82" t="s">
        <v>71</v>
      </c>
      <c r="C34" s="80"/>
      <c r="D34" s="81"/>
    </row>
    <row r="35" spans="1:4" ht="14.25">
      <c r="A35" s="129"/>
      <c r="B35" s="79"/>
      <c r="C35" s="80"/>
      <c r="D35" s="81"/>
    </row>
    <row r="36" spans="1:4" ht="15">
      <c r="A36" s="130">
        <v>2</v>
      </c>
      <c r="B36" s="79" t="s">
        <v>63</v>
      </c>
      <c r="C36" s="80">
        <v>164</v>
      </c>
      <c r="D36" s="81"/>
    </row>
    <row r="37" spans="1:4" ht="14.25">
      <c r="A37" s="131"/>
      <c r="B37" s="82" t="s">
        <v>72</v>
      </c>
      <c r="C37" s="80">
        <v>36</v>
      </c>
      <c r="D37" s="81"/>
    </row>
    <row r="38" spans="1:4" ht="14.25">
      <c r="A38" s="132" t="s">
        <v>19</v>
      </c>
      <c r="B38" s="79" t="s">
        <v>73</v>
      </c>
      <c r="C38" s="80"/>
      <c r="D38" s="81">
        <v>200</v>
      </c>
    </row>
    <row r="39" spans="1:4" ht="14.25">
      <c r="A39" s="131"/>
      <c r="B39" s="82" t="s">
        <v>71</v>
      </c>
      <c r="C39" s="81"/>
      <c r="D39" s="81"/>
    </row>
    <row r="40" spans="1:4" ht="14.25">
      <c r="A40" s="132"/>
      <c r="B40" s="79"/>
      <c r="C40" s="81"/>
      <c r="D40" s="81"/>
    </row>
    <row r="41" spans="1:4" ht="15">
      <c r="A41" s="133">
        <v>3</v>
      </c>
      <c r="B41" s="83" t="s">
        <v>22</v>
      </c>
      <c r="C41" s="84"/>
      <c r="D41" s="81"/>
    </row>
    <row r="42" spans="1:4" ht="14.25">
      <c r="A42" s="134" t="s">
        <v>19</v>
      </c>
      <c r="B42" s="79" t="s">
        <v>67</v>
      </c>
      <c r="C42" s="81"/>
      <c r="D42" s="81">
        <v>120</v>
      </c>
    </row>
    <row r="43" spans="1:4" ht="14.25">
      <c r="A43" s="131"/>
      <c r="B43" s="83" t="s">
        <v>74</v>
      </c>
      <c r="C43" s="84"/>
      <c r="D43" s="81"/>
    </row>
    <row r="44" spans="1:4" ht="14.25">
      <c r="A44" s="132"/>
      <c r="B44" s="79"/>
      <c r="C44" s="81"/>
      <c r="D44" s="81"/>
    </row>
    <row r="46" ht="12.75">
      <c r="A46" s="4"/>
    </row>
    <row r="48" ht="12.75">
      <c r="A48" s="4"/>
    </row>
    <row r="51" ht="12.75">
      <c r="A51" s="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110" r:id="rId2"/>
  <headerFooter alignWithMargins="0">
    <oddHeader>&amp;LPETROLEUM GEO SYSTEMS
PAPEL DE TRABALHO 1&amp;ROS REGISTROS</oddHeader>
    <oddFooter>&amp;LDOCENTE -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1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4" width="14.140625" style="0" customWidth="1"/>
    <col min="5" max="5" width="16.00390625" style="0" customWidth="1"/>
    <col min="6" max="6" width="12.8515625" style="0" customWidth="1"/>
    <col min="7" max="7" width="18.00390625" style="0" customWidth="1"/>
  </cols>
  <sheetData>
    <row r="4" ht="12.75">
      <c r="A4" s="1" t="s">
        <v>0</v>
      </c>
    </row>
    <row r="5" spans="1:5" ht="12.75">
      <c r="A5" s="136"/>
      <c r="B5" s="137" t="s">
        <v>23</v>
      </c>
      <c r="C5" s="91"/>
      <c r="D5" s="91"/>
      <c r="E5" s="91"/>
    </row>
    <row r="6" spans="1:7" ht="15">
      <c r="A6" s="135"/>
      <c r="B6" s="86" t="s">
        <v>41</v>
      </c>
      <c r="C6" s="86" t="s">
        <v>48</v>
      </c>
      <c r="D6" s="86" t="s">
        <v>49</v>
      </c>
      <c r="E6" s="86" t="s">
        <v>50</v>
      </c>
      <c r="F6" s="29"/>
      <c r="G6" s="29"/>
    </row>
    <row r="7" spans="1:7" ht="15">
      <c r="A7" s="138"/>
      <c r="B7" s="85" t="s">
        <v>38</v>
      </c>
      <c r="C7" s="87">
        <v>3200</v>
      </c>
      <c r="D7" s="88">
        <v>3240</v>
      </c>
      <c r="E7" s="88">
        <f>D7-C7</f>
        <v>40</v>
      </c>
      <c r="F7" s="3"/>
      <c r="G7" s="6"/>
    </row>
    <row r="8" spans="1:7" ht="15">
      <c r="A8" s="138"/>
      <c r="B8" s="85" t="s">
        <v>35</v>
      </c>
      <c r="C8" s="87">
        <v>200</v>
      </c>
      <c r="D8" s="88">
        <v>160</v>
      </c>
      <c r="E8" s="88">
        <f>D8-C8</f>
        <v>-40</v>
      </c>
      <c r="F8" s="3"/>
      <c r="G8" s="6"/>
    </row>
    <row r="9" spans="1:7" ht="14.25">
      <c r="A9" s="132"/>
      <c r="B9" s="89" t="s">
        <v>47</v>
      </c>
      <c r="C9" s="90">
        <v>400</v>
      </c>
      <c r="D9" s="88">
        <v>520</v>
      </c>
      <c r="E9" s="88">
        <f>D9-C9</f>
        <v>120</v>
      </c>
      <c r="F9" s="38"/>
      <c r="G9" s="39"/>
    </row>
    <row r="10" spans="1:7" ht="14.25">
      <c r="A10" s="139"/>
      <c r="B10" s="91" t="s">
        <v>51</v>
      </c>
      <c r="C10" s="88">
        <f>SUM(C7:C9)</f>
        <v>3800</v>
      </c>
      <c r="D10" s="88">
        <f>SUM(D7:D9)</f>
        <v>3920</v>
      </c>
      <c r="E10" s="88">
        <f>D10-C10</f>
        <v>120</v>
      </c>
      <c r="F10" s="3"/>
      <c r="G10" s="3"/>
    </row>
    <row r="11" spans="1:7" ht="14.25" customHeight="1">
      <c r="A11" s="20"/>
      <c r="B11" s="10"/>
      <c r="C11" s="14"/>
      <c r="D11" s="14"/>
      <c r="E11" s="14"/>
      <c r="F11" s="3"/>
      <c r="G11" s="6"/>
    </row>
    <row r="12" spans="1:7" ht="15">
      <c r="A12" s="15"/>
      <c r="B12" s="35"/>
      <c r="C12" s="34"/>
      <c r="D12" s="36"/>
      <c r="E12" s="34"/>
      <c r="F12" s="40"/>
      <c r="G12" s="39"/>
    </row>
    <row r="13" spans="1:7" ht="14.25">
      <c r="A13" s="22"/>
      <c r="B13" s="23"/>
      <c r="C13" s="22"/>
      <c r="D13" s="17"/>
      <c r="E13" s="3"/>
      <c r="F13" s="3"/>
      <c r="G13" s="3"/>
    </row>
    <row r="14" spans="1:7" ht="14.25">
      <c r="A14" s="7"/>
      <c r="B14" s="24"/>
      <c r="C14" s="41"/>
      <c r="D14" s="17"/>
      <c r="E14" s="3"/>
      <c r="F14" s="3"/>
      <c r="G14" s="3"/>
    </row>
    <row r="15" spans="1:7" ht="14.25">
      <c r="A15" s="7"/>
      <c r="B15" s="24"/>
      <c r="C15" s="8"/>
      <c r="D15" s="17"/>
      <c r="E15" s="3"/>
      <c r="F15" s="3"/>
      <c r="G15" s="3"/>
    </row>
    <row r="16" spans="1:7" ht="14.25" customHeight="1">
      <c r="A16" s="7"/>
      <c r="B16" s="24"/>
      <c r="C16" s="8"/>
      <c r="D16" s="15"/>
      <c r="E16" s="3"/>
      <c r="F16" s="3"/>
      <c r="G16" s="3"/>
    </row>
    <row r="17" spans="1:7" ht="14.25">
      <c r="A17" s="7"/>
      <c r="B17" s="24"/>
      <c r="C17" s="8"/>
      <c r="D17" s="3"/>
      <c r="E17" s="3"/>
      <c r="F17" s="3"/>
      <c r="G17" s="3"/>
    </row>
    <row r="18" spans="1:7" ht="15">
      <c r="A18" s="7"/>
      <c r="B18" s="11"/>
      <c r="C18" s="30"/>
      <c r="D18" s="15"/>
      <c r="E18" s="3"/>
      <c r="F18" s="3"/>
      <c r="G18" s="3"/>
    </row>
    <row r="19" spans="1:7" ht="15">
      <c r="A19" s="7"/>
      <c r="B19" s="32"/>
      <c r="C19" s="33"/>
      <c r="D19" s="14"/>
      <c r="E19" s="3"/>
      <c r="F19" s="3"/>
      <c r="G19" s="3"/>
    </row>
    <row r="20" spans="1:7" ht="14.25">
      <c r="A20" s="7"/>
      <c r="B20" s="8"/>
      <c r="C20" s="8"/>
      <c r="D20" s="14"/>
      <c r="E20" s="3"/>
      <c r="F20" s="3"/>
      <c r="G20" s="3"/>
    </row>
    <row r="21" spans="1:7" ht="18" customHeight="1">
      <c r="A21" s="7"/>
      <c r="B21" s="7"/>
      <c r="C21" s="5"/>
      <c r="D21" s="14"/>
      <c r="E21" s="3"/>
      <c r="F21" s="3"/>
      <c r="G21" s="3"/>
    </row>
    <row r="22" spans="1:7" ht="14.25">
      <c r="A22" s="7"/>
      <c r="B22" s="7"/>
      <c r="C22" s="8"/>
      <c r="D22" s="14"/>
      <c r="E22" s="3"/>
      <c r="F22" s="3"/>
      <c r="G22" s="3"/>
    </row>
    <row r="23" spans="1:7" ht="14.25">
      <c r="A23" s="7"/>
      <c r="B23" s="31"/>
      <c r="C23" s="8"/>
      <c r="D23" s="14"/>
      <c r="E23" s="3"/>
      <c r="F23" s="3"/>
      <c r="G23" s="3"/>
    </row>
    <row r="24" spans="1:7" ht="14.25">
      <c r="A24" s="7"/>
      <c r="B24" s="31"/>
      <c r="C24" s="8"/>
      <c r="D24" s="14"/>
      <c r="E24" s="3"/>
      <c r="F24" s="3"/>
      <c r="G24" s="3"/>
    </row>
    <row r="25" spans="1:7" ht="14.25">
      <c r="A25" s="7"/>
      <c r="B25" s="7"/>
      <c r="C25" s="8"/>
      <c r="D25" s="14"/>
      <c r="E25" s="3"/>
      <c r="F25" s="3"/>
      <c r="G25" s="3"/>
    </row>
    <row r="26" spans="1:7" ht="15">
      <c r="A26" s="7"/>
      <c r="B26" s="32"/>
      <c r="C26" s="33"/>
      <c r="D26" s="14"/>
      <c r="E26" s="3"/>
      <c r="F26" s="3"/>
      <c r="G26" s="3"/>
    </row>
    <row r="27" spans="1:7" ht="14.25">
      <c r="A27" s="15"/>
      <c r="B27" s="8"/>
      <c r="C27" s="8"/>
      <c r="D27" s="14"/>
      <c r="E27" s="3"/>
      <c r="F27" s="3"/>
      <c r="G27" s="3"/>
    </row>
    <row r="28" spans="1:7" ht="14.25">
      <c r="A28" s="15"/>
      <c r="B28" s="7"/>
      <c r="C28" s="5"/>
      <c r="D28" s="14"/>
      <c r="E28" s="3"/>
      <c r="F28" s="3"/>
      <c r="G28" s="3"/>
    </row>
    <row r="29" spans="1:7" ht="14.25">
      <c r="A29" s="25"/>
      <c r="B29" s="7"/>
      <c r="C29" s="8"/>
      <c r="D29" s="14"/>
      <c r="E29" s="3"/>
      <c r="F29" s="3"/>
      <c r="G29" s="3"/>
    </row>
    <row r="30" spans="1:7" ht="14.25">
      <c r="A30" s="15"/>
      <c r="B30" s="31"/>
      <c r="C30" s="8"/>
      <c r="D30" s="14"/>
      <c r="E30" s="3"/>
      <c r="F30" s="3"/>
      <c r="G30" s="3"/>
    </row>
    <row r="31" spans="1:7" ht="14.25">
      <c r="A31" s="25"/>
      <c r="B31" s="31"/>
      <c r="C31" s="8"/>
      <c r="D31" s="14"/>
      <c r="E31" s="3"/>
      <c r="F31" s="3"/>
      <c r="G31" s="3"/>
    </row>
    <row r="32" spans="1:7" ht="14.25">
      <c r="A32" s="15"/>
      <c r="B32" s="7"/>
      <c r="C32" s="8"/>
      <c r="D32" s="14"/>
      <c r="E32" s="3"/>
      <c r="F32" s="3"/>
      <c r="G32" s="3"/>
    </row>
    <row r="33" spans="1:7" ht="15">
      <c r="A33" s="25"/>
      <c r="B33" s="32"/>
      <c r="C33" s="33"/>
      <c r="D33" s="14"/>
      <c r="E33" s="3"/>
      <c r="F33" s="3"/>
      <c r="G33" s="3"/>
    </row>
    <row r="34" spans="1:7" ht="14.25">
      <c r="A34" s="25"/>
      <c r="B34" s="3"/>
      <c r="C34" s="3"/>
      <c r="D34" s="14"/>
      <c r="E34" s="3"/>
      <c r="F34" s="3"/>
      <c r="G34" s="3"/>
    </row>
    <row r="35" spans="1:7" ht="14.25">
      <c r="A35" s="25"/>
      <c r="B35" s="3"/>
      <c r="C35" s="3"/>
      <c r="D35" s="14"/>
      <c r="E35" s="3"/>
      <c r="F35" s="3"/>
      <c r="G35" s="3"/>
    </row>
    <row r="36" spans="1:7" ht="14.25">
      <c r="A36" s="25"/>
      <c r="B36" s="3"/>
      <c r="C36" s="3"/>
      <c r="D36" s="14"/>
      <c r="E36" s="3"/>
      <c r="F36" s="3"/>
      <c r="G36" s="3"/>
    </row>
    <row r="37" spans="1:7" ht="14.25">
      <c r="A37" s="25"/>
      <c r="B37" s="3"/>
      <c r="C37" s="3"/>
      <c r="D37" s="14"/>
      <c r="E37" s="3"/>
      <c r="F37" s="3"/>
      <c r="G37" s="3"/>
    </row>
    <row r="38" spans="1:7" ht="14.25">
      <c r="A38" s="25"/>
      <c r="B38" s="3"/>
      <c r="C38" s="3"/>
      <c r="D38" s="14"/>
      <c r="E38" s="3"/>
      <c r="F38" s="3"/>
      <c r="G38" s="3"/>
    </row>
    <row r="39" spans="1:7" ht="14.25">
      <c r="A39" s="25"/>
      <c r="B39" s="3"/>
      <c r="C39" s="3"/>
      <c r="D39" s="14"/>
      <c r="E39" s="3"/>
      <c r="F39" s="3"/>
      <c r="G39" s="3"/>
    </row>
    <row r="40" spans="1:7" ht="14.25">
      <c r="A40" s="25"/>
      <c r="B40" s="26"/>
      <c r="C40" s="27"/>
      <c r="D40" s="14"/>
      <c r="E40" s="3"/>
      <c r="F40" s="3"/>
      <c r="G40" s="3"/>
    </row>
    <row r="41" spans="1:7" ht="14.25">
      <c r="A41" s="25"/>
      <c r="B41" s="26"/>
      <c r="C41" s="27"/>
      <c r="D41" s="14"/>
      <c r="E41" s="3"/>
      <c r="F41" s="3"/>
      <c r="G41" s="3"/>
    </row>
    <row r="42" spans="1:7" ht="14.25">
      <c r="A42" s="15"/>
      <c r="B42" s="15"/>
      <c r="C42" s="14"/>
      <c r="D42" s="14"/>
      <c r="E42" s="3"/>
      <c r="F42" s="3"/>
      <c r="G42" s="3"/>
    </row>
    <row r="43" spans="1:7" ht="14.25">
      <c r="A43" s="15"/>
      <c r="B43" s="15"/>
      <c r="C43" s="14"/>
      <c r="D43" s="14"/>
      <c r="E43" s="3"/>
      <c r="F43" s="3"/>
      <c r="G43" s="3"/>
    </row>
    <row r="44" spans="1:7" ht="14.25">
      <c r="A44" s="15"/>
      <c r="B44" s="15"/>
      <c r="C44" s="15"/>
      <c r="D44" s="15"/>
      <c r="E44" s="3"/>
      <c r="F44" s="3"/>
      <c r="G44" s="3"/>
    </row>
    <row r="45" spans="2:7" ht="12.75">
      <c r="B45" s="3"/>
      <c r="C45" s="3"/>
      <c r="D45" s="3"/>
      <c r="E45" s="3"/>
      <c r="F45" s="3"/>
      <c r="G45" s="3"/>
    </row>
    <row r="46" spans="1:7" ht="12.75">
      <c r="A46" s="4"/>
      <c r="B46" s="3"/>
      <c r="C46" s="3"/>
      <c r="D46" s="3"/>
      <c r="E46" s="3"/>
      <c r="F46" s="3"/>
      <c r="G46" s="3"/>
    </row>
    <row r="47" spans="2:7" ht="12.75">
      <c r="B47" s="3"/>
      <c r="C47" s="3"/>
      <c r="D47" s="3"/>
      <c r="E47" s="3"/>
      <c r="F47" s="3"/>
      <c r="G47" s="3"/>
    </row>
    <row r="48" spans="1:7" ht="12.75">
      <c r="A48" s="4"/>
      <c r="B48" s="3"/>
      <c r="C48" s="3"/>
      <c r="D48" s="3"/>
      <c r="E48" s="3"/>
      <c r="F48" s="3"/>
      <c r="G48" s="3"/>
    </row>
    <row r="49" spans="2:7" ht="12.75">
      <c r="B49" s="3"/>
      <c r="C49" s="3"/>
      <c r="D49" s="3"/>
      <c r="E49" s="3"/>
      <c r="F49" s="3"/>
      <c r="G49" s="3"/>
    </row>
    <row r="51" ht="12.75">
      <c r="A51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scale="145" r:id="rId2"/>
  <headerFooter alignWithMargins="0">
    <oddHeader>&amp;LMAQUINAS INDUSTRIAIS APOLLO&amp;RMUTAÇÃO PATRIMONIAL DA INVESTIDA
</oddHeader>
    <oddFooter>&amp;LDOCENTE - ARIEVALDO ALVES DE LIMA
http://www.grupoempresarial.adm.br&amp;C&amp;P&amp;R&amp;D  &amp;T</oddFooter>
  </headerFooter>
  <rowBreaks count="1" manualBreakCount="1">
    <brk id="1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60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5.140625" style="0" customWidth="1"/>
    <col min="2" max="2" width="38.140625" style="0" customWidth="1"/>
    <col min="3" max="4" width="14.140625" style="0" customWidth="1"/>
    <col min="5" max="5" width="16.00390625" style="0" customWidth="1"/>
    <col min="6" max="6" width="12.8515625" style="0" customWidth="1"/>
    <col min="7" max="7" width="18.00390625" style="0" customWidth="1"/>
  </cols>
  <sheetData>
    <row r="4" ht="12.75">
      <c r="A4" s="1" t="s">
        <v>0</v>
      </c>
    </row>
    <row r="5" spans="1:7" ht="15">
      <c r="A5" s="97"/>
      <c r="B5" s="98" t="s">
        <v>41</v>
      </c>
      <c r="C5" s="98" t="s">
        <v>40</v>
      </c>
      <c r="D5" s="28"/>
      <c r="E5" s="29"/>
      <c r="F5" s="29"/>
      <c r="G5" s="29"/>
    </row>
    <row r="6" spans="1:7" ht="15">
      <c r="A6" s="99"/>
      <c r="B6" s="95" t="s">
        <v>25</v>
      </c>
      <c r="C6" s="93">
        <f>'o problema'!C14+'os registros'!D33+'os registros'!C36+'os registros'!C37+'os registros'!D42</f>
        <v>2720</v>
      </c>
      <c r="D6" s="14"/>
      <c r="E6" s="14"/>
      <c r="F6" s="3"/>
      <c r="G6" s="6"/>
    </row>
    <row r="7" spans="1:7" ht="14.25">
      <c r="A7" s="100"/>
      <c r="B7" s="95" t="s">
        <v>42</v>
      </c>
      <c r="C7" s="96">
        <f>'o problema'!C15</f>
        <v>480</v>
      </c>
      <c r="D7" s="14"/>
      <c r="E7" s="17"/>
      <c r="F7" s="3"/>
      <c r="G7" s="9"/>
    </row>
    <row r="8" spans="1:7" ht="16.5" customHeight="1">
      <c r="A8" s="101"/>
      <c r="B8" s="95" t="s">
        <v>27</v>
      </c>
      <c r="C8" s="93">
        <f>'o problema'!C17</f>
        <v>3200</v>
      </c>
      <c r="D8" s="14"/>
      <c r="E8" s="14"/>
      <c r="F8" s="37"/>
      <c r="G8" s="6"/>
    </row>
    <row r="9" spans="1:7" ht="16.5" customHeight="1">
      <c r="A9" s="101"/>
      <c r="B9" s="95" t="s">
        <v>75</v>
      </c>
      <c r="C9" s="93">
        <f>'os registros'!C7</f>
        <v>200</v>
      </c>
      <c r="D9" s="14"/>
      <c r="E9" s="14"/>
      <c r="F9" s="37"/>
      <c r="G9" s="6"/>
    </row>
    <row r="10" spans="1:7" ht="15">
      <c r="A10" s="100"/>
      <c r="B10" s="102" t="s">
        <v>43</v>
      </c>
      <c r="C10" s="103">
        <f>SUM(C6:C9)</f>
        <v>6600</v>
      </c>
      <c r="D10" s="34"/>
      <c r="E10" s="34"/>
      <c r="F10" s="38"/>
      <c r="G10" s="39"/>
    </row>
    <row r="11" spans="1:7" ht="14.25">
      <c r="A11" s="104"/>
      <c r="B11" s="105"/>
      <c r="C11" s="100"/>
      <c r="D11" s="15"/>
      <c r="E11" s="15"/>
      <c r="F11" s="3"/>
      <c r="G11" s="3"/>
    </row>
    <row r="12" spans="1:7" ht="14.25" customHeight="1">
      <c r="A12" s="106"/>
      <c r="B12" s="92"/>
      <c r="C12" s="93"/>
      <c r="D12" s="14"/>
      <c r="E12" s="14"/>
      <c r="F12" s="3"/>
      <c r="G12" s="6"/>
    </row>
    <row r="13" spans="1:7" ht="14.25">
      <c r="A13" s="104"/>
      <c r="B13" s="92" t="s">
        <v>29</v>
      </c>
      <c r="C13" s="93">
        <f>'o problema'!C20+'os registros'!D38</f>
        <v>1080</v>
      </c>
      <c r="D13" s="17"/>
      <c r="E13" s="14"/>
      <c r="F13" s="3"/>
      <c r="G13" s="6"/>
    </row>
    <row r="14" spans="1:7" ht="15" customHeight="1">
      <c r="A14" s="100"/>
      <c r="B14" s="92" t="s">
        <v>30</v>
      </c>
      <c r="C14" s="93">
        <f>'o problema'!C21+'os registros'!D33</f>
        <v>1400</v>
      </c>
      <c r="D14" s="17"/>
      <c r="E14" s="14"/>
      <c r="F14" s="3"/>
      <c r="G14" s="6"/>
    </row>
    <row r="15" spans="1:7" ht="14.25">
      <c r="A15" s="104"/>
      <c r="B15" s="94" t="s">
        <v>44</v>
      </c>
      <c r="C15" s="93"/>
      <c r="D15" s="17"/>
      <c r="E15" s="14"/>
      <c r="F15" s="37"/>
      <c r="G15" s="6"/>
    </row>
    <row r="16" spans="1:7" ht="15">
      <c r="A16" s="107"/>
      <c r="B16" s="95" t="s">
        <v>39</v>
      </c>
      <c r="C16" s="93">
        <f>'os registros'!D28</f>
        <v>120</v>
      </c>
      <c r="D16" s="17"/>
      <c r="E16" s="14"/>
      <c r="F16" s="3"/>
      <c r="G16" s="6"/>
    </row>
    <row r="17" spans="1:7" ht="14.25">
      <c r="A17" s="100"/>
      <c r="B17" s="95" t="s">
        <v>45</v>
      </c>
      <c r="C17" s="96">
        <f>'os registros'!D7</f>
        <v>4000</v>
      </c>
      <c r="D17" s="17"/>
      <c r="E17" s="14"/>
      <c r="F17" s="3"/>
      <c r="G17" s="6"/>
    </row>
    <row r="18" spans="1:7" ht="14.25">
      <c r="A18" s="100"/>
      <c r="B18" s="95"/>
      <c r="C18" s="96"/>
      <c r="D18" s="17"/>
      <c r="E18" s="14"/>
      <c r="F18" s="3"/>
      <c r="G18" s="6"/>
    </row>
    <row r="19" spans="1:7" ht="15">
      <c r="A19" s="100"/>
      <c r="B19" s="108" t="s">
        <v>46</v>
      </c>
      <c r="C19" s="103">
        <f>SUM(C13:C18)</f>
        <v>6600</v>
      </c>
      <c r="D19" s="17"/>
      <c r="E19" s="14"/>
      <c r="F19" s="3"/>
      <c r="G19" s="6"/>
    </row>
    <row r="20" spans="1:7" ht="15">
      <c r="A20" s="15"/>
      <c r="B20" s="35"/>
      <c r="C20" s="34"/>
      <c r="D20" s="36"/>
      <c r="E20" s="34"/>
      <c r="F20" s="40"/>
      <c r="G20" s="39"/>
    </row>
    <row r="21" spans="1:7" ht="15">
      <c r="A21" s="109"/>
      <c r="B21" s="110" t="s">
        <v>76</v>
      </c>
      <c r="C21" s="109"/>
      <c r="D21" s="17"/>
      <c r="E21" s="3"/>
      <c r="F21" s="3"/>
      <c r="G21" s="3"/>
    </row>
    <row r="22" spans="1:7" ht="14.25">
      <c r="A22" s="111"/>
      <c r="B22" s="112" t="s">
        <v>38</v>
      </c>
      <c r="C22" s="113">
        <f>'o problema'!B22</f>
        <v>4000</v>
      </c>
      <c r="D22" s="17"/>
      <c r="E22" s="3"/>
      <c r="F22" s="3"/>
      <c r="G22" s="3"/>
    </row>
    <row r="23" spans="1:7" ht="14.25">
      <c r="A23" s="111"/>
      <c r="B23" s="112" t="s">
        <v>35</v>
      </c>
      <c r="C23" s="113">
        <f>'o problema'!B23</f>
        <v>480</v>
      </c>
      <c r="D23" s="17"/>
      <c r="E23" s="3"/>
      <c r="F23" s="3"/>
      <c r="G23" s="3"/>
    </row>
    <row r="24" spans="1:7" ht="14.25" customHeight="1">
      <c r="A24" s="111"/>
      <c r="B24" s="112" t="s">
        <v>36</v>
      </c>
      <c r="C24" s="113">
        <f>'o problema'!B24</f>
        <v>360</v>
      </c>
      <c r="D24" s="15"/>
      <c r="E24" s="3"/>
      <c r="F24" s="3"/>
      <c r="G24" s="3"/>
    </row>
    <row r="25" spans="1:7" ht="14.25">
      <c r="A25" s="111"/>
      <c r="B25" s="112" t="s">
        <v>39</v>
      </c>
      <c r="C25" s="113">
        <f>'os registros'!D28</f>
        <v>120</v>
      </c>
      <c r="D25" s="3"/>
      <c r="E25" s="3"/>
      <c r="F25" s="3"/>
      <c r="G25" s="3"/>
    </row>
    <row r="26" spans="1:7" ht="14.25">
      <c r="A26" s="111"/>
      <c r="B26" s="112"/>
      <c r="C26" s="113"/>
      <c r="D26" s="3"/>
      <c r="E26" s="3"/>
      <c r="F26" s="3"/>
      <c r="G26" s="3"/>
    </row>
    <row r="27" spans="1:7" ht="15.75">
      <c r="A27" s="111"/>
      <c r="B27" s="114" t="s">
        <v>52</v>
      </c>
      <c r="C27" s="115">
        <f>SUM(C22:C26)</f>
        <v>4960</v>
      </c>
      <c r="D27" s="15"/>
      <c r="E27" s="3"/>
      <c r="F27" s="3"/>
      <c r="G27" s="3"/>
    </row>
    <row r="28" spans="1:7" ht="15">
      <c r="A28" s="7"/>
      <c r="B28" s="32"/>
      <c r="C28" s="33"/>
      <c r="D28" s="14"/>
      <c r="E28" s="3"/>
      <c r="F28" s="3"/>
      <c r="G28" s="3"/>
    </row>
    <row r="29" spans="1:7" ht="14.25">
      <c r="A29" s="7"/>
      <c r="B29" s="8"/>
      <c r="C29" s="8"/>
      <c r="D29" s="14"/>
      <c r="E29" s="3"/>
      <c r="F29" s="3"/>
      <c r="G29" s="3"/>
    </row>
    <row r="30" spans="1:7" ht="18" customHeight="1">
      <c r="A30" s="7"/>
      <c r="B30" s="7"/>
      <c r="C30" s="5"/>
      <c r="D30" s="14"/>
      <c r="E30" s="3"/>
      <c r="F30" s="3"/>
      <c r="G30" s="3"/>
    </row>
    <row r="31" spans="1:7" ht="14.25">
      <c r="A31" s="7"/>
      <c r="B31" s="7"/>
      <c r="C31" s="8"/>
      <c r="D31" s="14"/>
      <c r="E31" s="3"/>
      <c r="F31" s="3"/>
      <c r="G31" s="3"/>
    </row>
    <row r="32" spans="1:7" ht="14.25">
      <c r="A32" s="7"/>
      <c r="B32" s="31"/>
      <c r="C32" s="8"/>
      <c r="D32" s="14"/>
      <c r="E32" s="3"/>
      <c r="F32" s="3"/>
      <c r="G32" s="3"/>
    </row>
    <row r="33" spans="1:7" ht="14.25">
      <c r="A33" s="7"/>
      <c r="B33" s="31"/>
      <c r="C33" s="8"/>
      <c r="D33" s="14"/>
      <c r="E33" s="3"/>
      <c r="F33" s="3"/>
      <c r="G33" s="3"/>
    </row>
    <row r="34" spans="1:7" ht="14.25">
      <c r="A34" s="7"/>
      <c r="B34" s="7"/>
      <c r="C34" s="8"/>
      <c r="D34" s="14"/>
      <c r="E34" s="3"/>
      <c r="F34" s="3"/>
      <c r="G34" s="3"/>
    </row>
    <row r="35" spans="1:7" ht="15">
      <c r="A35" s="7"/>
      <c r="B35" s="32"/>
      <c r="C35" s="33"/>
      <c r="D35" s="14"/>
      <c r="E35" s="3"/>
      <c r="F35" s="3"/>
      <c r="G35" s="3"/>
    </row>
    <row r="36" spans="1:7" ht="14.25">
      <c r="A36" s="15"/>
      <c r="B36" s="8"/>
      <c r="C36" s="8"/>
      <c r="D36" s="14"/>
      <c r="E36" s="3"/>
      <c r="F36" s="3"/>
      <c r="G36" s="3"/>
    </row>
    <row r="37" spans="1:7" ht="14.25">
      <c r="A37" s="15"/>
      <c r="B37" s="7"/>
      <c r="C37" s="5"/>
      <c r="D37" s="14"/>
      <c r="E37" s="3"/>
      <c r="F37" s="3"/>
      <c r="G37" s="3"/>
    </row>
    <row r="38" spans="1:7" ht="14.25">
      <c r="A38" s="25"/>
      <c r="B38" s="7"/>
      <c r="C38" s="8"/>
      <c r="D38" s="14"/>
      <c r="E38" s="3"/>
      <c r="F38" s="3"/>
      <c r="G38" s="3"/>
    </row>
    <row r="39" spans="1:7" ht="14.25">
      <c r="A39" s="15"/>
      <c r="B39" s="31"/>
      <c r="C39" s="8"/>
      <c r="D39" s="14"/>
      <c r="E39" s="3"/>
      <c r="F39" s="3"/>
      <c r="G39" s="3"/>
    </row>
    <row r="40" spans="1:7" ht="14.25">
      <c r="A40" s="25"/>
      <c r="B40" s="31"/>
      <c r="C40" s="8"/>
      <c r="D40" s="14"/>
      <c r="E40" s="3"/>
      <c r="F40" s="3"/>
      <c r="G40" s="3"/>
    </row>
    <row r="41" spans="1:7" ht="14.25">
      <c r="A41" s="15"/>
      <c r="B41" s="7"/>
      <c r="C41" s="8"/>
      <c r="D41" s="14"/>
      <c r="E41" s="3"/>
      <c r="F41" s="3"/>
      <c r="G41" s="3"/>
    </row>
    <row r="42" spans="1:7" ht="15">
      <c r="A42" s="25"/>
      <c r="B42" s="32"/>
      <c r="C42" s="33"/>
      <c r="D42" s="14"/>
      <c r="E42" s="3"/>
      <c r="F42" s="3"/>
      <c r="G42" s="3"/>
    </row>
    <row r="43" spans="1:7" ht="14.25">
      <c r="A43" s="25"/>
      <c r="B43" s="3"/>
      <c r="C43" s="3"/>
      <c r="D43" s="14"/>
      <c r="E43" s="3"/>
      <c r="F43" s="3"/>
      <c r="G43" s="3"/>
    </row>
    <row r="44" spans="1:7" ht="14.25">
      <c r="A44" s="25"/>
      <c r="B44" s="3"/>
      <c r="C44" s="3"/>
      <c r="D44" s="14"/>
      <c r="E44" s="3"/>
      <c r="F44" s="3"/>
      <c r="G44" s="3"/>
    </row>
    <row r="45" spans="1:7" ht="14.25">
      <c r="A45" s="25"/>
      <c r="B45" s="3"/>
      <c r="C45" s="3"/>
      <c r="D45" s="14"/>
      <c r="E45" s="3"/>
      <c r="F45" s="3"/>
      <c r="G45" s="3"/>
    </row>
    <row r="46" spans="1:7" ht="14.25">
      <c r="A46" s="25"/>
      <c r="B46" s="3"/>
      <c r="C46" s="3"/>
      <c r="D46" s="14"/>
      <c r="E46" s="3"/>
      <c r="F46" s="3"/>
      <c r="G46" s="3"/>
    </row>
    <row r="47" spans="1:7" ht="14.25">
      <c r="A47" s="25"/>
      <c r="B47" s="3"/>
      <c r="C47" s="3"/>
      <c r="D47" s="14"/>
      <c r="E47" s="3"/>
      <c r="F47" s="3"/>
      <c r="G47" s="3"/>
    </row>
    <row r="48" spans="1:7" ht="14.25">
      <c r="A48" s="25"/>
      <c r="B48" s="3"/>
      <c r="C48" s="3"/>
      <c r="D48" s="14"/>
      <c r="E48" s="3"/>
      <c r="F48" s="3"/>
      <c r="G48" s="3"/>
    </row>
    <row r="49" spans="1:7" ht="14.25">
      <c r="A49" s="25"/>
      <c r="B49" s="26"/>
      <c r="C49" s="27"/>
      <c r="D49" s="14"/>
      <c r="E49" s="3"/>
      <c r="F49" s="3"/>
      <c r="G49" s="3"/>
    </row>
    <row r="50" spans="1:7" ht="14.25">
      <c r="A50" s="25"/>
      <c r="B50" s="26"/>
      <c r="C50" s="27"/>
      <c r="D50" s="14"/>
      <c r="E50" s="3"/>
      <c r="F50" s="3"/>
      <c r="G50" s="3"/>
    </row>
    <row r="51" spans="1:7" ht="14.25">
      <c r="A51" s="15"/>
      <c r="B51" s="15"/>
      <c r="C51" s="14"/>
      <c r="D51" s="14"/>
      <c r="E51" s="3"/>
      <c r="F51" s="3"/>
      <c r="G51" s="3"/>
    </row>
    <row r="52" spans="1:7" ht="14.25">
      <c r="A52" s="15"/>
      <c r="B52" s="15"/>
      <c r="C52" s="14"/>
      <c r="D52" s="14"/>
      <c r="E52" s="3"/>
      <c r="F52" s="3"/>
      <c r="G52" s="3"/>
    </row>
    <row r="53" spans="1:7" ht="14.25">
      <c r="A53" s="15"/>
      <c r="B53" s="15"/>
      <c r="C53" s="15"/>
      <c r="D53" s="15"/>
      <c r="E53" s="3"/>
      <c r="F53" s="3"/>
      <c r="G53" s="3"/>
    </row>
    <row r="54" spans="2:7" ht="12.75">
      <c r="B54" s="3"/>
      <c r="C54" s="3"/>
      <c r="D54" s="3"/>
      <c r="E54" s="3"/>
      <c r="F54" s="3"/>
      <c r="G54" s="3"/>
    </row>
    <row r="55" spans="1:7" ht="12.75">
      <c r="A55" s="4"/>
      <c r="B55" s="3"/>
      <c r="C55" s="3"/>
      <c r="D55" s="3"/>
      <c r="E55" s="3"/>
      <c r="F55" s="3"/>
      <c r="G55" s="3"/>
    </row>
    <row r="56" spans="2:7" ht="12.75">
      <c r="B56" s="3"/>
      <c r="C56" s="3"/>
      <c r="D56" s="3"/>
      <c r="E56" s="3"/>
      <c r="F56" s="3"/>
      <c r="G56" s="3"/>
    </row>
    <row r="57" spans="1:7" ht="12.75">
      <c r="A57" s="4"/>
      <c r="B57" s="3"/>
      <c r="C57" s="3"/>
      <c r="D57" s="3"/>
      <c r="E57" s="3"/>
      <c r="F57" s="3"/>
      <c r="G57" s="3"/>
    </row>
    <row r="58" spans="2:7" ht="12.75">
      <c r="B58" s="3"/>
      <c r="C58" s="3"/>
      <c r="D58" s="3"/>
      <c r="E58" s="3"/>
      <c r="F58" s="3"/>
      <c r="G58" s="3"/>
    </row>
    <row r="60" ht="12.75">
      <c r="A60" s="2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scale="118" r:id="rId2"/>
  <headerFooter alignWithMargins="0">
    <oddHeader>&amp;LPETROLEUM GEO SYSTEMS
PAPEL DE TRABALHO 3&amp;RA COMPOSIÇÃO DO INVESTIMENTO
</oddHeader>
    <oddFooter>&amp;LDOCENTE - ARIEVALDO ALVES DE LIMA
http://www.grupoempresarial.adm.br&amp;C&amp;P&amp;R&amp;D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5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4" width="14.140625" style="0" customWidth="1"/>
    <col min="5" max="5" width="16.00390625" style="0" customWidth="1"/>
    <col min="6" max="6" width="10.28125" style="0" customWidth="1"/>
    <col min="7" max="7" width="12.7109375" style="0" customWidth="1"/>
  </cols>
  <sheetData>
    <row r="4" ht="12.75">
      <c r="A4" s="1" t="s">
        <v>0</v>
      </c>
    </row>
    <row r="5" spans="1:7" ht="15">
      <c r="A5" s="12"/>
      <c r="B5" s="143" t="s">
        <v>24</v>
      </c>
      <c r="C5" s="116" t="s">
        <v>77</v>
      </c>
      <c r="D5" s="116" t="s">
        <v>78</v>
      </c>
      <c r="E5" s="116" t="s">
        <v>32</v>
      </c>
      <c r="F5" s="116" t="s">
        <v>33</v>
      </c>
      <c r="G5" s="116" t="s">
        <v>34</v>
      </c>
    </row>
    <row r="6" spans="1:7" ht="15">
      <c r="A6" s="13"/>
      <c r="B6" s="144" t="s">
        <v>25</v>
      </c>
      <c r="C6" s="140">
        <f>5800-'os registros'!D8-'os registros'!D12</f>
        <v>1200</v>
      </c>
      <c r="D6" s="140">
        <f>1800+'os registros'!D33+'os registros'!D38+'os registros'!D42</f>
        <v>2720</v>
      </c>
      <c r="E6" s="117">
        <f>C6+D6</f>
        <v>3920</v>
      </c>
      <c r="F6" s="119">
        <f>'os registros'!D16</f>
        <v>200</v>
      </c>
      <c r="G6" s="118">
        <f>E6-F6</f>
        <v>3720</v>
      </c>
    </row>
    <row r="7" spans="1:7" ht="14.25">
      <c r="A7" s="16"/>
      <c r="B7" s="144" t="s">
        <v>26</v>
      </c>
      <c r="C7" s="140">
        <f>1000+'os registros'!D12</f>
        <v>1600</v>
      </c>
      <c r="D7" s="140">
        <v>480</v>
      </c>
      <c r="E7" s="117">
        <f aca="true" t="shared" si="0" ref="E7:E18">C7+D7</f>
        <v>2080</v>
      </c>
      <c r="F7" s="119">
        <f>'os registros'!D12</f>
        <v>600</v>
      </c>
      <c r="G7" s="118">
        <f aca="true" t="shared" si="1" ref="G7:G19">E7-F7</f>
        <v>1480</v>
      </c>
    </row>
    <row r="8" spans="1:7" ht="16.5" customHeight="1">
      <c r="A8" s="18"/>
      <c r="B8" s="144" t="s">
        <v>17</v>
      </c>
      <c r="C8" s="140">
        <f>2000+'os registros'!D7+'os registros'!D28</f>
        <v>6120</v>
      </c>
      <c r="D8" s="140"/>
      <c r="E8" s="117">
        <f t="shared" si="0"/>
        <v>6120</v>
      </c>
      <c r="F8" s="118">
        <f>'os registros'!C6</f>
        <v>3800</v>
      </c>
      <c r="G8" s="118">
        <f t="shared" si="1"/>
        <v>2320</v>
      </c>
    </row>
    <row r="9" spans="1:7" ht="14.25">
      <c r="A9" s="16"/>
      <c r="B9" s="144" t="s">
        <v>57</v>
      </c>
      <c r="C9" s="140">
        <v>800</v>
      </c>
      <c r="D9" s="140">
        <v>3200</v>
      </c>
      <c r="E9" s="117">
        <f t="shared" si="0"/>
        <v>4000</v>
      </c>
      <c r="F9" s="120"/>
      <c r="G9" s="118">
        <f t="shared" si="1"/>
        <v>4000</v>
      </c>
    </row>
    <row r="10" spans="1:7" ht="15">
      <c r="A10" s="19"/>
      <c r="B10" s="145" t="s">
        <v>28</v>
      </c>
      <c r="C10" s="140">
        <f>SUM(C6:C9)</f>
        <v>9720</v>
      </c>
      <c r="D10" s="140">
        <f>SUM(D6:D9)</f>
        <v>6400</v>
      </c>
      <c r="E10" s="117">
        <f t="shared" si="0"/>
        <v>16120</v>
      </c>
      <c r="F10" s="118">
        <f>SUM(F6:F9)</f>
        <v>4600</v>
      </c>
      <c r="G10" s="118">
        <f t="shared" si="1"/>
        <v>11520</v>
      </c>
    </row>
    <row r="11" spans="1:7" ht="14.25" customHeight="1">
      <c r="A11" s="20"/>
      <c r="B11" s="141"/>
      <c r="C11" s="142"/>
      <c r="D11" s="142"/>
      <c r="E11" s="117"/>
      <c r="F11" s="118"/>
      <c r="G11" s="118">
        <f t="shared" si="1"/>
        <v>0</v>
      </c>
    </row>
    <row r="12" spans="1:7" ht="14.25" customHeight="1">
      <c r="A12" s="20"/>
      <c r="B12" s="141"/>
      <c r="C12" s="142"/>
      <c r="D12" s="142"/>
      <c r="E12" s="117"/>
      <c r="F12" s="118"/>
      <c r="G12" s="118">
        <f t="shared" si="1"/>
        <v>0</v>
      </c>
    </row>
    <row r="13" spans="1:7" ht="14.25">
      <c r="A13" s="19"/>
      <c r="B13" s="146" t="s">
        <v>29</v>
      </c>
      <c r="C13" s="140">
        <f>4080+'os registros'!D20</f>
        <v>4116</v>
      </c>
      <c r="D13" s="140">
        <f>880+'os registros'!D38</f>
        <v>1080</v>
      </c>
      <c r="E13" s="117">
        <f t="shared" si="0"/>
        <v>5196</v>
      </c>
      <c r="F13" s="118">
        <f>'os registros'!D38+'os registros'!C37</f>
        <v>236</v>
      </c>
      <c r="G13" s="118">
        <f t="shared" si="1"/>
        <v>4960</v>
      </c>
    </row>
    <row r="14" spans="1:7" ht="15" customHeight="1">
      <c r="A14" s="16"/>
      <c r="B14" s="146" t="s">
        <v>30</v>
      </c>
      <c r="C14" s="140">
        <v>680</v>
      </c>
      <c r="D14" s="140">
        <f>800+'os registros'!D33</f>
        <v>1400</v>
      </c>
      <c r="E14" s="117">
        <f t="shared" si="0"/>
        <v>2080</v>
      </c>
      <c r="F14" s="118">
        <f>'os registros'!D33</f>
        <v>600</v>
      </c>
      <c r="G14" s="118">
        <f t="shared" si="1"/>
        <v>1480</v>
      </c>
    </row>
    <row r="15" spans="1:7" ht="14.25">
      <c r="A15" s="19"/>
      <c r="B15" s="147" t="s">
        <v>38</v>
      </c>
      <c r="C15" s="140">
        <v>4000</v>
      </c>
      <c r="D15" s="140">
        <f>3200+40</f>
        <v>3240</v>
      </c>
      <c r="E15" s="117">
        <f t="shared" si="0"/>
        <v>7240</v>
      </c>
      <c r="F15" s="118">
        <f>'o problema'!B8</f>
        <v>3200</v>
      </c>
      <c r="G15" s="118">
        <f t="shared" si="1"/>
        <v>4040</v>
      </c>
    </row>
    <row r="16" spans="1:7" ht="15.75">
      <c r="A16" s="21"/>
      <c r="B16" s="144" t="s">
        <v>35</v>
      </c>
      <c r="C16" s="140">
        <v>480</v>
      </c>
      <c r="D16" s="142">
        <f>200-40</f>
        <v>160</v>
      </c>
      <c r="E16" s="117">
        <f t="shared" si="0"/>
        <v>640</v>
      </c>
      <c r="F16" s="118">
        <f>'o problema'!B10</f>
        <v>200</v>
      </c>
      <c r="G16" s="118">
        <f t="shared" si="1"/>
        <v>440</v>
      </c>
    </row>
    <row r="17" spans="1:7" ht="14.25">
      <c r="A17" s="16"/>
      <c r="B17" s="144" t="s">
        <v>37</v>
      </c>
      <c r="C17" s="140">
        <f>360-'os registros'!D20</f>
        <v>324</v>
      </c>
      <c r="D17" s="140">
        <f>400+'os registros'!D42</f>
        <v>520</v>
      </c>
      <c r="E17" s="117">
        <f t="shared" si="0"/>
        <v>844</v>
      </c>
      <c r="F17" s="118">
        <f>'o problema'!B9-'os registros'!C37</f>
        <v>364</v>
      </c>
      <c r="G17" s="118">
        <f t="shared" si="1"/>
        <v>480</v>
      </c>
    </row>
    <row r="18" spans="1:7" ht="14.25">
      <c r="A18" s="16"/>
      <c r="B18" s="144" t="s">
        <v>53</v>
      </c>
      <c r="C18" s="140">
        <f>'os registros'!D28</f>
        <v>120</v>
      </c>
      <c r="D18" s="56"/>
      <c r="E18" s="117">
        <f t="shared" si="0"/>
        <v>120</v>
      </c>
      <c r="F18" s="118"/>
      <c r="G18" s="118">
        <f t="shared" si="1"/>
        <v>120</v>
      </c>
    </row>
    <row r="19" spans="1:7" ht="15">
      <c r="A19" s="15"/>
      <c r="B19" s="145" t="s">
        <v>31</v>
      </c>
      <c r="C19" s="140">
        <f>SUM(C13:C18)</f>
        <v>9720</v>
      </c>
      <c r="D19" s="140">
        <f>SUM(D13:D18)</f>
        <v>6400</v>
      </c>
      <c r="E19" s="117">
        <f>C19+D19</f>
        <v>16120</v>
      </c>
      <c r="F19" s="148">
        <f>SUM(F13:F18)</f>
        <v>4600</v>
      </c>
      <c r="G19" s="118">
        <f t="shared" si="1"/>
        <v>11520</v>
      </c>
    </row>
    <row r="20" spans="1:4" ht="14.25">
      <c r="A20" s="22"/>
      <c r="B20" s="23"/>
      <c r="C20" s="22"/>
      <c r="D20" s="17"/>
    </row>
    <row r="21" spans="1:4" ht="14.25">
      <c r="A21" s="7"/>
      <c r="D21" s="17"/>
    </row>
    <row r="22" spans="1:4" ht="14.25">
      <c r="A22" s="7"/>
      <c r="D22" s="17"/>
    </row>
    <row r="23" spans="1:4" ht="14.25" customHeight="1">
      <c r="A23" s="7"/>
      <c r="D23" s="15"/>
    </row>
    <row r="24" spans="1:4" ht="14.25">
      <c r="A24" s="7"/>
      <c r="D24" s="3"/>
    </row>
    <row r="25" spans="1:4" ht="14.25">
      <c r="A25" s="7"/>
      <c r="D25" s="15"/>
    </row>
    <row r="26" spans="1:4" ht="14.25">
      <c r="A26" s="7"/>
      <c r="D26" s="14"/>
    </row>
    <row r="27" spans="1:4" ht="14.25">
      <c r="A27" s="7"/>
      <c r="D27" s="14"/>
    </row>
    <row r="28" spans="1:4" ht="18" customHeight="1">
      <c r="A28" s="7"/>
      <c r="B28" s="24"/>
      <c r="C28" s="41"/>
      <c r="D28" s="14"/>
    </row>
    <row r="29" spans="1:4" ht="14.25">
      <c r="A29" s="7"/>
      <c r="B29" s="24"/>
      <c r="C29" s="8"/>
      <c r="D29" s="14"/>
    </row>
    <row r="30" spans="1:4" ht="15">
      <c r="A30" s="7"/>
      <c r="B30" s="42"/>
      <c r="C30" s="8"/>
      <c r="D30" s="14"/>
    </row>
    <row r="31" spans="1:4" ht="15">
      <c r="A31" s="7"/>
      <c r="B31" s="11"/>
      <c r="C31" s="30"/>
      <c r="D31" s="14"/>
    </row>
    <row r="32" spans="1:4" ht="15">
      <c r="A32" s="7"/>
      <c r="B32" s="11"/>
      <c r="C32" s="30"/>
      <c r="D32" s="14"/>
    </row>
    <row r="33" spans="1:4" ht="15">
      <c r="A33" s="7"/>
      <c r="B33" s="43"/>
      <c r="C33" s="6"/>
      <c r="D33" s="14"/>
    </row>
    <row r="34" spans="1:4" ht="15">
      <c r="A34" s="7"/>
      <c r="B34" s="32"/>
      <c r="C34" s="33"/>
      <c r="D34" s="14"/>
    </row>
    <row r="35" spans="1:4" ht="14.25">
      <c r="A35" s="15"/>
      <c r="B35" s="8"/>
      <c r="C35" s="8"/>
      <c r="D35" s="14"/>
    </row>
    <row r="36" spans="1:4" ht="20.25" customHeight="1">
      <c r="A36" s="15"/>
      <c r="B36" s="7"/>
      <c r="C36" s="5"/>
      <c r="D36" s="14"/>
    </row>
    <row r="37" spans="1:4" ht="14.25">
      <c r="A37" s="25"/>
      <c r="B37" s="7"/>
      <c r="C37" s="8"/>
      <c r="D37" s="14"/>
    </row>
    <row r="38" spans="1:4" ht="14.25">
      <c r="A38" s="15"/>
      <c r="B38" s="31"/>
      <c r="C38" s="8"/>
      <c r="D38" s="14"/>
    </row>
    <row r="39" spans="1:4" ht="14.25">
      <c r="A39" s="25"/>
      <c r="B39" s="31"/>
      <c r="C39" s="8"/>
      <c r="D39" s="14"/>
    </row>
    <row r="40" spans="1:4" ht="14.25">
      <c r="A40" s="15"/>
      <c r="B40" s="7"/>
      <c r="C40" s="8"/>
      <c r="D40" s="14"/>
    </row>
    <row r="41" spans="1:4" ht="15">
      <c r="A41" s="25"/>
      <c r="B41" s="32"/>
      <c r="C41" s="33"/>
      <c r="D41" s="14"/>
    </row>
    <row r="42" spans="1:4" ht="14.25">
      <c r="A42" s="25"/>
      <c r="D42" s="14"/>
    </row>
    <row r="43" spans="1:4" ht="14.25">
      <c r="A43" s="25"/>
      <c r="D43" s="14"/>
    </row>
    <row r="44" spans="1:4" ht="14.25">
      <c r="A44" s="25"/>
      <c r="D44" s="14"/>
    </row>
    <row r="45" spans="1:4" ht="14.25">
      <c r="A45" s="25"/>
      <c r="D45" s="14"/>
    </row>
    <row r="46" spans="1:4" ht="14.25">
      <c r="A46" s="25"/>
      <c r="D46" s="14"/>
    </row>
    <row r="47" spans="1:4" ht="14.25">
      <c r="A47" s="25"/>
      <c r="D47" s="14"/>
    </row>
    <row r="48" spans="1:4" ht="14.25">
      <c r="A48" s="25"/>
      <c r="B48" s="26"/>
      <c r="C48" s="27"/>
      <c r="D48" s="14"/>
    </row>
    <row r="49" spans="1:4" ht="14.25">
      <c r="A49" s="25"/>
      <c r="B49" s="26"/>
      <c r="C49" s="27"/>
      <c r="D49" s="14"/>
    </row>
    <row r="50" spans="1:4" ht="14.25">
      <c r="A50" s="15"/>
      <c r="B50" s="15"/>
      <c r="C50" s="14"/>
      <c r="D50" s="14"/>
    </row>
    <row r="51" spans="1:4" ht="14.25">
      <c r="A51" s="15"/>
      <c r="B51" s="15"/>
      <c r="C51" s="14"/>
      <c r="D51" s="14"/>
    </row>
    <row r="52" spans="1:4" ht="14.25">
      <c r="A52" s="15"/>
      <c r="B52" s="15"/>
      <c r="C52" s="15"/>
      <c r="D52" s="15"/>
    </row>
    <row r="54" ht="12.75">
      <c r="A54" s="4"/>
    </row>
    <row r="56" ht="12.75">
      <c r="A56" s="4"/>
    </row>
    <row r="59" ht="12.75">
      <c r="A5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&amp;LPETROLEUM GEO SYSTEMS
PAPEL DE TRABALHO 4&amp;RA CONSOLIDAÇÃO</oddHeader>
    <oddFooter>&amp;LDOCENTE - ARIEVALDO ALVES DE LIMA
http://www.grupoempresarial.adm.br&amp;C&amp;P&amp;R&amp;D  &amp;T</oddFooter>
  </headerFooter>
  <rowBreaks count="1" manualBreakCount="1">
    <brk id="2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Arievaldo Alves de Lima</cp:lastModifiedBy>
  <cp:lastPrinted>2010-09-23T13:58:26Z</cp:lastPrinted>
  <dcterms:created xsi:type="dcterms:W3CDTF">2005-06-19T13:40:37Z</dcterms:created>
  <dcterms:modified xsi:type="dcterms:W3CDTF">2010-09-23T14:12:22Z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